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Лист1!$A:$A,Лист1!$3:$4</definedName>
    <definedName name="_xlnm.Print_Area" localSheetId="0">Лист1!$A$1:$BS$60</definedName>
  </definedNames>
  <calcPr calcId="145621"/>
</workbook>
</file>

<file path=xl/calcChain.xml><?xml version="1.0" encoding="utf-8"?>
<calcChain xmlns="http://schemas.openxmlformats.org/spreadsheetml/2006/main">
  <c r="N24" i="1"/>
  <c r="M24"/>
  <c r="M31" s="1"/>
  <c r="M62" s="1"/>
  <c r="N12" l="1"/>
  <c r="BH54" l="1"/>
  <c r="BI54"/>
  <c r="BJ54"/>
  <c r="BK54"/>
  <c r="BL54"/>
  <c r="BM54"/>
  <c r="BN54"/>
  <c r="BO54"/>
  <c r="BP54"/>
  <c r="BQ54"/>
  <c r="BR54"/>
  <c r="BG54"/>
  <c r="BH45" l="1"/>
  <c r="BI45"/>
  <c r="BJ45"/>
  <c r="BK45"/>
  <c r="BL45"/>
  <c r="BM45"/>
  <c r="BN45"/>
  <c r="BO45"/>
  <c r="BP45"/>
  <c r="BQ45"/>
  <c r="BR45"/>
  <c r="BG45"/>
  <c r="BQ42"/>
  <c r="AT60"/>
  <c r="AU60"/>
  <c r="AV60"/>
  <c r="AW60"/>
  <c r="AX60"/>
  <c r="AY60"/>
  <c r="AZ60"/>
  <c r="BA60"/>
  <c r="BB60"/>
  <c r="BC60"/>
  <c r="BD60"/>
  <c r="AS60"/>
  <c r="AT43"/>
  <c r="AU43"/>
  <c r="AV43"/>
  <c r="AW43"/>
  <c r="AX43"/>
  <c r="AY43"/>
  <c r="AZ43"/>
  <c r="BA43"/>
  <c r="BB43"/>
  <c r="BC43"/>
  <c r="BD43"/>
  <c r="AS43"/>
  <c r="BD46"/>
  <c r="BD55"/>
  <c r="AT46"/>
  <c r="AU46"/>
  <c r="AV46"/>
  <c r="AW46"/>
  <c r="AX46"/>
  <c r="AY46"/>
  <c r="AZ46"/>
  <c r="BA46"/>
  <c r="BB46"/>
  <c r="BC46"/>
  <c r="AS46"/>
  <c r="AO54"/>
  <c r="AO59"/>
  <c r="AO42"/>
  <c r="AF45"/>
  <c r="AG45"/>
  <c r="AH45"/>
  <c r="AI45"/>
  <c r="AJ45"/>
  <c r="AK45"/>
  <c r="AL45"/>
  <c r="AM45"/>
  <c r="AN45"/>
  <c r="AO45"/>
  <c r="AP45"/>
  <c r="AE45"/>
  <c r="AA59"/>
  <c r="AA42"/>
  <c r="AB42"/>
  <c r="Z54"/>
  <c r="AA54"/>
  <c r="AB54"/>
  <c r="AO60" l="1"/>
  <c r="R54" l="1"/>
  <c r="S54"/>
  <c r="T54"/>
  <c r="U54"/>
  <c r="V54"/>
  <c r="W54"/>
  <c r="X54"/>
  <c r="Y54"/>
  <c r="Q54"/>
  <c r="R42" l="1"/>
  <c r="S42"/>
  <c r="T42"/>
  <c r="U42"/>
  <c r="V42"/>
  <c r="W42"/>
  <c r="X42"/>
  <c r="Y42"/>
  <c r="Z42"/>
  <c r="Q42"/>
  <c r="Z12"/>
  <c r="D54"/>
  <c r="E54"/>
  <c r="F54"/>
  <c r="G54"/>
  <c r="H54"/>
  <c r="I54"/>
  <c r="J54"/>
  <c r="K54"/>
  <c r="L54"/>
  <c r="M54"/>
  <c r="N54"/>
  <c r="C54"/>
  <c r="BQ24"/>
  <c r="BR11" l="1"/>
  <c r="N15" l="1"/>
  <c r="Q30" l="1"/>
  <c r="Q24"/>
  <c r="Q12"/>
  <c r="AE12"/>
  <c r="AE24"/>
  <c r="AE30"/>
  <c r="AS12"/>
  <c r="AS15"/>
  <c r="AS24"/>
  <c r="AS31"/>
  <c r="BH30"/>
  <c r="BI30"/>
  <c r="BJ30"/>
  <c r="BK30"/>
  <c r="BL30"/>
  <c r="BM30"/>
  <c r="BN30"/>
  <c r="BO30"/>
  <c r="BP30"/>
  <c r="BG30"/>
  <c r="BH24"/>
  <c r="BI24"/>
  <c r="BJ24"/>
  <c r="BK24"/>
  <c r="BL24"/>
  <c r="BM24"/>
  <c r="BN24"/>
  <c r="BO24"/>
  <c r="BP24"/>
  <c r="BG24"/>
  <c r="BG15"/>
  <c r="BQ11"/>
  <c r="BH11"/>
  <c r="BI11"/>
  <c r="BJ11"/>
  <c r="BK11"/>
  <c r="BL11"/>
  <c r="BM11"/>
  <c r="BN11"/>
  <c r="BO11"/>
  <c r="BP11"/>
  <c r="BG11"/>
  <c r="BR30"/>
  <c r="BR24"/>
  <c r="BQ30"/>
  <c r="BR15"/>
  <c r="BQ15"/>
  <c r="BC12"/>
  <c r="BR31" l="1"/>
  <c r="BG31"/>
  <c r="AP24"/>
  <c r="BC31"/>
  <c r="AV31"/>
  <c r="AV24"/>
  <c r="BC24"/>
  <c r="AU24"/>
  <c r="AT24"/>
  <c r="AT31"/>
  <c r="AU31"/>
  <c r="AW31"/>
  <c r="AX31"/>
  <c r="AY31"/>
  <c r="AZ31"/>
  <c r="BA31"/>
  <c r="BB31"/>
  <c r="BD31"/>
  <c r="AT12"/>
  <c r="AU12"/>
  <c r="AV12"/>
  <c r="AW12"/>
  <c r="AX12"/>
  <c r="AY12"/>
  <c r="AZ12"/>
  <c r="BA12"/>
  <c r="BB12"/>
  <c r="BD12"/>
  <c r="BD24"/>
  <c r="AO30"/>
  <c r="AO24"/>
  <c r="AO12"/>
  <c r="AO15"/>
  <c r="AF12"/>
  <c r="AG12"/>
  <c r="AH12"/>
  <c r="AI12"/>
  <c r="AJ12"/>
  <c r="AK12"/>
  <c r="AL12"/>
  <c r="AM12"/>
  <c r="AN12"/>
  <c r="AP12"/>
  <c r="T30"/>
  <c r="U30"/>
  <c r="V30"/>
  <c r="X30"/>
  <c r="Z30"/>
  <c r="AB30"/>
  <c r="R30"/>
  <c r="S30"/>
  <c r="W30"/>
  <c r="Y30"/>
  <c r="AA30"/>
  <c r="R24"/>
  <c r="T12"/>
  <c r="S12"/>
  <c r="R12"/>
  <c r="AB12"/>
  <c r="AA12"/>
  <c r="AO31" l="1"/>
  <c r="N30"/>
  <c r="N31" s="1"/>
  <c r="M15" l="1"/>
  <c r="M12"/>
  <c r="J30"/>
  <c r="G30"/>
  <c r="F30"/>
  <c r="H24"/>
  <c r="G24"/>
  <c r="E24"/>
  <c r="G15"/>
  <c r="H15"/>
  <c r="I15"/>
  <c r="J15"/>
  <c r="K15"/>
  <c r="L15"/>
  <c r="F15"/>
  <c r="E15"/>
  <c r="D30"/>
  <c r="D24"/>
  <c r="D15"/>
  <c r="D12"/>
  <c r="C30"/>
  <c r="C24"/>
  <c r="C15"/>
  <c r="C12"/>
  <c r="C31" l="1"/>
  <c r="D31"/>
  <c r="BC55"/>
  <c r="BC61" l="1"/>
  <c r="BD61"/>
  <c r="BD64" s="1"/>
  <c r="AR63"/>
  <c r="AR64"/>
  <c r="AR65" l="1"/>
  <c r="BR42"/>
  <c r="AP54" l="1"/>
  <c r="AP42"/>
  <c r="AP59"/>
  <c r="AP60" l="1"/>
  <c r="M45"/>
  <c r="M42"/>
  <c r="BD15" l="1"/>
  <c r="BD32" s="1"/>
  <c r="BC15"/>
  <c r="BC32" s="1"/>
  <c r="M30" l="1"/>
  <c r="BQ59" l="1"/>
  <c r="M59" l="1"/>
  <c r="M60" s="1"/>
  <c r="N59"/>
  <c r="N42"/>
  <c r="N45"/>
  <c r="N60" l="1"/>
  <c r="BQ31" l="1"/>
  <c r="AP30" l="1"/>
  <c r="AA24" l="1"/>
  <c r="AB24"/>
  <c r="AB59" l="1"/>
  <c r="AB15"/>
  <c r="AB31" s="1"/>
  <c r="AA15"/>
  <c r="BR59" l="1"/>
  <c r="BG59"/>
  <c r="N62" l="1"/>
  <c r="BR62"/>
  <c r="BQ62"/>
  <c r="BC64"/>
  <c r="BJ15" l="1"/>
  <c r="BH15"/>
  <c r="BI15"/>
  <c r="BK15"/>
  <c r="BL15"/>
  <c r="BM15"/>
  <c r="BN15"/>
  <c r="BO15"/>
  <c r="BP15"/>
  <c r="AT15"/>
  <c r="AT32" s="1"/>
  <c r="AU15"/>
  <c r="AU32" s="1"/>
  <c r="AV15"/>
  <c r="AV32" s="1"/>
  <c r="AW15"/>
  <c r="AX15"/>
  <c r="AY15"/>
  <c r="AZ15"/>
  <c r="BA15"/>
  <c r="BB15"/>
  <c r="BC63"/>
  <c r="BC65" s="1"/>
  <c r="BD63"/>
  <c r="BD65" s="1"/>
  <c r="AS32"/>
  <c r="AF15"/>
  <c r="AG15"/>
  <c r="AH15"/>
  <c r="AI15"/>
  <c r="AJ15"/>
  <c r="AK15"/>
  <c r="AL15"/>
  <c r="AM15"/>
  <c r="AN15"/>
  <c r="AP15"/>
  <c r="AP31" s="1"/>
  <c r="AE15"/>
  <c r="R15"/>
  <c r="S15"/>
  <c r="T15"/>
  <c r="U15"/>
  <c r="V15"/>
  <c r="W15"/>
  <c r="X15"/>
  <c r="Y15"/>
  <c r="Z15"/>
  <c r="Q15"/>
  <c r="BK59" l="1"/>
  <c r="BL59"/>
  <c r="BM59"/>
  <c r="BN59"/>
  <c r="BO59"/>
  <c r="BP59"/>
  <c r="AW55"/>
  <c r="AX55"/>
  <c r="AY55"/>
  <c r="AZ55"/>
  <c r="BA55"/>
  <c r="BB55"/>
  <c r="AI59"/>
  <c r="AJ59"/>
  <c r="AK59"/>
  <c r="AL59"/>
  <c r="AM59"/>
  <c r="AN59"/>
  <c r="AI54"/>
  <c r="AJ54"/>
  <c r="AK54"/>
  <c r="AL54"/>
  <c r="AM54"/>
  <c r="AN54"/>
  <c r="AI42"/>
  <c r="AJ42"/>
  <c r="AK42"/>
  <c r="AL42"/>
  <c r="AM42"/>
  <c r="AN42"/>
  <c r="U59"/>
  <c r="V59"/>
  <c r="W59"/>
  <c r="X59"/>
  <c r="Y59"/>
  <c r="Z59"/>
  <c r="U45"/>
  <c r="V45"/>
  <c r="W45"/>
  <c r="X45"/>
  <c r="Y45"/>
  <c r="Z45"/>
  <c r="G59"/>
  <c r="H59"/>
  <c r="I59"/>
  <c r="J59"/>
  <c r="K59"/>
  <c r="L59"/>
  <c r="G45"/>
  <c r="H45"/>
  <c r="I45"/>
  <c r="J45"/>
  <c r="K45"/>
  <c r="L45"/>
  <c r="G42"/>
  <c r="H42"/>
  <c r="I42"/>
  <c r="J42"/>
  <c r="K42"/>
  <c r="L42"/>
  <c r="AW24"/>
  <c r="AW32" s="1"/>
  <c r="AX24"/>
  <c r="AX32" s="1"/>
  <c r="AY24"/>
  <c r="AZ24"/>
  <c r="BA24"/>
  <c r="BB24"/>
  <c r="AI30"/>
  <c r="AJ30"/>
  <c r="AK30"/>
  <c r="AL30"/>
  <c r="AM30"/>
  <c r="AN30"/>
  <c r="AI24"/>
  <c r="AJ24"/>
  <c r="AK24"/>
  <c r="AL24"/>
  <c r="AM24"/>
  <c r="AN24"/>
  <c r="H30"/>
  <c r="I30"/>
  <c r="K30"/>
  <c r="L30"/>
  <c r="I24"/>
  <c r="J24"/>
  <c r="K24"/>
  <c r="L24"/>
  <c r="G12"/>
  <c r="H12"/>
  <c r="I12"/>
  <c r="J12"/>
  <c r="K12"/>
  <c r="L12"/>
  <c r="U24"/>
  <c r="V24"/>
  <c r="W24"/>
  <c r="X24"/>
  <c r="Y24"/>
  <c r="Z24"/>
  <c r="U12"/>
  <c r="V12"/>
  <c r="W12"/>
  <c r="X12"/>
  <c r="Y12"/>
  <c r="AK60" l="1"/>
  <c r="AK63" s="1"/>
  <c r="L60"/>
  <c r="L63" s="1"/>
  <c r="I60"/>
  <c r="I63" s="1"/>
  <c r="H60"/>
  <c r="H63" s="1"/>
  <c r="BA32"/>
  <c r="BA63" s="1"/>
  <c r="AY32"/>
  <c r="AY63" s="1"/>
  <c r="AW63"/>
  <c r="BB32"/>
  <c r="BB63" s="1"/>
  <c r="AZ32"/>
  <c r="AZ63" s="1"/>
  <c r="AX63"/>
  <c r="AN31"/>
  <c r="AN62" s="1"/>
  <c r="AM31"/>
  <c r="AM62" s="1"/>
  <c r="AL31"/>
  <c r="AL62" s="1"/>
  <c r="AK31"/>
  <c r="AK62" s="1"/>
  <c r="AJ31"/>
  <c r="AJ62" s="1"/>
  <c r="AI31"/>
  <c r="AI62" s="1"/>
  <c r="Z31"/>
  <c r="Z62" s="1"/>
  <c r="Y31"/>
  <c r="Y62" s="1"/>
  <c r="X31"/>
  <c r="X62" s="1"/>
  <c r="W31"/>
  <c r="W62" s="1"/>
  <c r="V31"/>
  <c r="V62" s="1"/>
  <c r="U31"/>
  <c r="U62" s="1"/>
  <c r="K31"/>
  <c r="K62" s="1"/>
  <c r="I31"/>
  <c r="I62" s="1"/>
  <c r="G31"/>
  <c r="G62" s="1"/>
  <c r="L31"/>
  <c r="L62" s="1"/>
  <c r="L64" s="1"/>
  <c r="J31"/>
  <c r="J62" s="1"/>
  <c r="H31"/>
  <c r="H62" s="1"/>
  <c r="H64" s="1"/>
  <c r="BP31"/>
  <c r="BP62" s="1"/>
  <c r="BN31"/>
  <c r="BN62" s="1"/>
  <c r="BL31"/>
  <c r="BL62" s="1"/>
  <c r="BO31"/>
  <c r="BO62" s="1"/>
  <c r="BM31"/>
  <c r="BM62" s="1"/>
  <c r="BK31"/>
  <c r="BK62" s="1"/>
  <c r="Y60"/>
  <c r="Y63" s="1"/>
  <c r="Z60"/>
  <c r="Z63" s="1"/>
  <c r="V60"/>
  <c r="V63" s="1"/>
  <c r="U60"/>
  <c r="U63" s="1"/>
  <c r="X60"/>
  <c r="X63" s="1"/>
  <c r="AN60"/>
  <c r="AN63" s="1"/>
  <c r="AJ60"/>
  <c r="AJ63" s="1"/>
  <c r="AM60"/>
  <c r="AM63" s="1"/>
  <c r="AI60"/>
  <c r="AI63" s="1"/>
  <c r="AL60"/>
  <c r="AL63" s="1"/>
  <c r="BB61"/>
  <c r="BB64" s="1"/>
  <c r="AX61"/>
  <c r="AX64" s="1"/>
  <c r="AX65" s="1"/>
  <c r="AZ61"/>
  <c r="AZ64" s="1"/>
  <c r="AZ65" s="1"/>
  <c r="BA61"/>
  <c r="BA64" s="1"/>
  <c r="AW61"/>
  <c r="AW64" s="1"/>
  <c r="AW65" s="1"/>
  <c r="AY61"/>
  <c r="AY64" s="1"/>
  <c r="AY65" s="1"/>
  <c r="W60"/>
  <c r="W63" s="1"/>
  <c r="K60"/>
  <c r="K63" s="1"/>
  <c r="G60"/>
  <c r="G63" s="1"/>
  <c r="J60"/>
  <c r="J63" s="1"/>
  <c r="AC64"/>
  <c r="P63"/>
  <c r="AD63"/>
  <c r="BE64"/>
  <c r="BF63"/>
  <c r="BS63"/>
  <c r="P62"/>
  <c r="AD62"/>
  <c r="AQ62"/>
  <c r="BE63"/>
  <c r="BF62"/>
  <c r="BS62"/>
  <c r="I64" l="1"/>
  <c r="AK64"/>
  <c r="G64"/>
  <c r="BK42"/>
  <c r="BK60" s="1"/>
  <c r="BK63" s="1"/>
  <c r="BK64" s="1"/>
  <c r="BK65" s="1"/>
  <c r="BO42"/>
  <c r="BO60" s="1"/>
  <c r="BO63" s="1"/>
  <c r="BO64" s="1"/>
  <c r="BO65" s="1"/>
  <c r="BL42"/>
  <c r="BL60" s="1"/>
  <c r="BL63" s="1"/>
  <c r="BL64" s="1"/>
  <c r="BM42"/>
  <c r="BM60" s="1"/>
  <c r="BM63" s="1"/>
  <c r="BM64" s="1"/>
  <c r="BM65" s="1"/>
  <c r="BN42"/>
  <c r="BN60" s="1"/>
  <c r="BN63" s="1"/>
  <c r="BN64" s="1"/>
  <c r="BN65" s="1"/>
  <c r="BP42"/>
  <c r="BP60" s="1"/>
  <c r="BP63" s="1"/>
  <c r="BP64" s="1"/>
  <c r="BP65" s="1"/>
  <c r="BB65"/>
  <c r="J64"/>
  <c r="K64"/>
  <c r="AI64"/>
  <c r="AM64"/>
  <c r="AJ64"/>
  <c r="AL64"/>
  <c r="AN64"/>
  <c r="Y64"/>
  <c r="Z64"/>
  <c r="BA65"/>
  <c r="U64"/>
  <c r="W64"/>
  <c r="V64"/>
  <c r="X64"/>
  <c r="BF64"/>
  <c r="P64"/>
  <c r="BS64"/>
  <c r="BS65" s="1"/>
  <c r="AD64"/>
  <c r="BE65"/>
  <c r="AF54"/>
  <c r="AG54"/>
  <c r="AH54"/>
  <c r="AE54"/>
  <c r="S24"/>
  <c r="T24"/>
  <c r="BF65" l="1"/>
  <c r="AR66"/>
  <c r="I65"/>
  <c r="BL65"/>
  <c r="AX66"/>
  <c r="H65"/>
  <c r="H66" s="1"/>
  <c r="G65"/>
  <c r="AM65"/>
  <c r="BA66"/>
  <c r="AW66"/>
  <c r="AY66"/>
  <c r="AK65"/>
  <c r="BB66"/>
  <c r="L65"/>
  <c r="L66" s="1"/>
  <c r="AZ66"/>
  <c r="AL65"/>
  <c r="AI65"/>
  <c r="V65"/>
  <c r="AN65"/>
  <c r="Z65"/>
  <c r="X65"/>
  <c r="U65"/>
  <c r="I66"/>
  <c r="AJ65"/>
  <c r="W65"/>
  <c r="J65"/>
  <c r="J66" s="1"/>
  <c r="G66"/>
  <c r="Y65"/>
  <c r="K65"/>
  <c r="K66" s="1"/>
  <c r="BE66"/>
  <c r="P65"/>
  <c r="P66" s="1"/>
  <c r="AD65"/>
  <c r="D45"/>
  <c r="E45"/>
  <c r="F45"/>
  <c r="C45"/>
  <c r="Q59"/>
  <c r="R59"/>
  <c r="S59"/>
  <c r="T59"/>
  <c r="AG24" l="1"/>
  <c r="F24"/>
  <c r="BE24"/>
  <c r="AF24"/>
  <c r="AH24"/>
  <c r="BR60" l="1"/>
  <c r="BR63" s="1"/>
  <c r="BF59"/>
  <c r="BH59"/>
  <c r="BI59"/>
  <c r="BJ59"/>
  <c r="AQ42"/>
  <c r="E30"/>
  <c r="BE15"/>
  <c r="S31"/>
  <c r="S62" s="1"/>
  <c r="T31"/>
  <c r="T62" s="1"/>
  <c r="E12"/>
  <c r="F12"/>
  <c r="AS63"/>
  <c r="AT63"/>
  <c r="AU63"/>
  <c r="AV63"/>
  <c r="BE12"/>
  <c r="AO62"/>
  <c r="AP62"/>
  <c r="BI31"/>
  <c r="BI62" s="1"/>
  <c r="BJ31"/>
  <c r="BJ62" s="1"/>
  <c r="R31"/>
  <c r="R62" s="1"/>
  <c r="Q31"/>
  <c r="Q62" s="1"/>
  <c r="AE59"/>
  <c r="AF59"/>
  <c r="AG59"/>
  <c r="AH59"/>
  <c r="AH42"/>
  <c r="AF42"/>
  <c r="AG42"/>
  <c r="AE42"/>
  <c r="E31" l="1"/>
  <c r="AP63"/>
  <c r="AP64" s="1"/>
  <c r="BJ42"/>
  <c r="BJ60" s="1"/>
  <c r="BJ63" s="1"/>
  <c r="BI42"/>
  <c r="BI60" s="1"/>
  <c r="BI63" s="1"/>
  <c r="BR64"/>
  <c r="F31"/>
  <c r="F62" s="1"/>
  <c r="E62"/>
  <c r="D62"/>
  <c r="C62"/>
  <c r="AB62"/>
  <c r="AA31"/>
  <c r="AA62" s="1"/>
  <c r="BH31"/>
  <c r="BH62" s="1"/>
  <c r="BG62"/>
  <c r="AQ60"/>
  <c r="AQ64" s="1"/>
  <c r="AC65" s="1"/>
  <c r="AO63"/>
  <c r="AO64" s="1"/>
  <c r="AF60"/>
  <c r="AF63" s="1"/>
  <c r="BQ60"/>
  <c r="BQ63" s="1"/>
  <c r="AH60"/>
  <c r="AH63" s="1"/>
  <c r="AE60"/>
  <c r="AE63" s="1"/>
  <c r="AG60"/>
  <c r="AG63" s="1"/>
  <c r="AE31"/>
  <c r="AE62" s="1"/>
  <c r="AF30"/>
  <c r="AF31" s="1"/>
  <c r="AF62" s="1"/>
  <c r="AG30"/>
  <c r="AG31" s="1"/>
  <c r="AG62" s="1"/>
  <c r="AH30"/>
  <c r="AH31" s="1"/>
  <c r="AH62" s="1"/>
  <c r="AS55"/>
  <c r="AT55"/>
  <c r="AU55"/>
  <c r="AV55"/>
  <c r="BR65" l="1"/>
  <c r="BD66"/>
  <c r="AF64"/>
  <c r="BG42"/>
  <c r="BG60" s="1"/>
  <c r="BG63" s="1"/>
  <c r="BG64" s="1"/>
  <c r="BG65" s="1"/>
  <c r="BH42"/>
  <c r="BH60" s="1"/>
  <c r="BH63" s="1"/>
  <c r="BH64" s="1"/>
  <c r="BH65" s="1"/>
  <c r="AH64"/>
  <c r="BQ64"/>
  <c r="BQ65" s="1"/>
  <c r="BI64"/>
  <c r="BI65" s="1"/>
  <c r="BJ64"/>
  <c r="BJ65" s="1"/>
  <c r="AG64"/>
  <c r="AE64"/>
  <c r="AQ65"/>
  <c r="AV61"/>
  <c r="AV64" s="1"/>
  <c r="AV65" s="1"/>
  <c r="AU61"/>
  <c r="AU64" s="1"/>
  <c r="AU65" s="1"/>
  <c r="AT61"/>
  <c r="AT64" s="1"/>
  <c r="AT65" s="1"/>
  <c r="AS61"/>
  <c r="C59"/>
  <c r="D59"/>
  <c r="E59"/>
  <c r="F59"/>
  <c r="C42"/>
  <c r="D42"/>
  <c r="E42"/>
  <c r="F42"/>
  <c r="AA45"/>
  <c r="AB45"/>
  <c r="R45"/>
  <c r="S45"/>
  <c r="T45"/>
  <c r="Q45"/>
  <c r="AA60" l="1"/>
  <c r="AA63" s="1"/>
  <c r="AA64" s="1"/>
  <c r="AS64"/>
  <c r="AS65" s="1"/>
  <c r="AF65"/>
  <c r="AG65"/>
  <c r="BC66"/>
  <c r="AU66"/>
  <c r="AT66"/>
  <c r="AV66"/>
  <c r="AH65"/>
  <c r="AB60"/>
  <c r="AB63" s="1"/>
  <c r="AB64" s="1"/>
  <c r="T60"/>
  <c r="T63" s="1"/>
  <c r="S60"/>
  <c r="S63" s="1"/>
  <c r="R60"/>
  <c r="R63" s="1"/>
  <c r="Q60"/>
  <c r="Q63" s="1"/>
  <c r="Q64" s="1"/>
  <c r="N63"/>
  <c r="N64" s="1"/>
  <c r="M63"/>
  <c r="M64" s="1"/>
  <c r="F60"/>
  <c r="F63" s="1"/>
  <c r="F64" s="1"/>
  <c r="E60"/>
  <c r="E63" s="1"/>
  <c r="E64" s="1"/>
  <c r="D60"/>
  <c r="D63" s="1"/>
  <c r="D64" s="1"/>
  <c r="C60"/>
  <c r="C63" s="1"/>
  <c r="C64" s="1"/>
  <c r="M65" l="1"/>
  <c r="M66" s="1"/>
  <c r="C65"/>
  <c r="C66" s="1"/>
  <c r="N65"/>
  <c r="N66" s="1"/>
  <c r="AP65"/>
  <c r="R64"/>
  <c r="T64"/>
  <c r="S64"/>
  <c r="AS66"/>
  <c r="AE65"/>
  <c r="Q65"/>
  <c r="F65" l="1"/>
  <c r="F66" s="1"/>
  <c r="E65"/>
  <c r="E66" s="1"/>
  <c r="D65"/>
  <c r="D66" s="1"/>
  <c r="AB65"/>
  <c r="S65"/>
  <c r="T65"/>
  <c r="R65"/>
  <c r="AO65"/>
  <c r="AA65"/>
</calcChain>
</file>

<file path=xl/sharedStrings.xml><?xml version="1.0" encoding="utf-8"?>
<sst xmlns="http://schemas.openxmlformats.org/spreadsheetml/2006/main" count="501" uniqueCount="157">
  <si>
    <t>выход</t>
  </si>
  <si>
    <t>наименование блюда</t>
  </si>
  <si>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</si>
  <si>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</si>
  <si>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</si>
  <si>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</si>
  <si>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</si>
  <si>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</si>
  <si>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</si>
  <si>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цена</t>
  </si>
  <si>
    <t>ккал</t>
  </si>
  <si>
    <t>№ рец</t>
  </si>
  <si>
    <t>2-1</t>
  </si>
  <si>
    <t>2-2</t>
  </si>
  <si>
    <t>Сметана</t>
  </si>
  <si>
    <t>итого</t>
  </si>
  <si>
    <t>2-4</t>
  </si>
  <si>
    <t>2-5</t>
  </si>
  <si>
    <t>1-1</t>
  </si>
  <si>
    <t>1-2</t>
  </si>
  <si>
    <t>1-3</t>
  </si>
  <si>
    <t>1-4</t>
  </si>
  <si>
    <t>1-5</t>
  </si>
  <si>
    <t>ПОНЕДЕЛЬНИК</t>
  </si>
  <si>
    <t>ВТОРНИК</t>
  </si>
  <si>
    <t>СРЕДА</t>
  </si>
  <si>
    <t>ЧЕТВЕРГ</t>
  </si>
  <si>
    <t>ПЯТНИЦА</t>
  </si>
  <si>
    <t>2-3</t>
  </si>
  <si>
    <t>2 нед</t>
  </si>
  <si>
    <t>1 нед</t>
  </si>
  <si>
    <t>средняя</t>
  </si>
  <si>
    <t>итого 2 дн</t>
  </si>
  <si>
    <t>итог 10 дн</t>
  </si>
  <si>
    <t>белки</t>
  </si>
  <si>
    <t>жиры</t>
  </si>
  <si>
    <t>углеводы</t>
  </si>
  <si>
    <t>Хлеб пшеничный</t>
  </si>
  <si>
    <t>Масло сливочное</t>
  </si>
  <si>
    <t>Чай с лимоном</t>
  </si>
  <si>
    <t>Сок яблочный</t>
  </si>
  <si>
    <t>Хлеб ржаной</t>
  </si>
  <si>
    <t>Компот из сухофруктов</t>
  </si>
  <si>
    <t>Йогурт 2,5</t>
  </si>
  <si>
    <t>Ряженка, 2,5%</t>
  </si>
  <si>
    <t>Каша "Дружба"</t>
  </si>
  <si>
    <t>Сыр твердый Голландский</t>
  </si>
  <si>
    <t>Груша</t>
  </si>
  <si>
    <t>Рыба тушеная в томате с овощами (пикша)</t>
  </si>
  <si>
    <t>Чай с сахаром</t>
  </si>
  <si>
    <t>Омлет натуральный</t>
  </si>
  <si>
    <t>Яблоко</t>
  </si>
  <si>
    <t>Ватрушка с творогом</t>
  </si>
  <si>
    <t>Печенье</t>
  </si>
  <si>
    <t>Суп-лапша домашняя (куры)</t>
  </si>
  <si>
    <t>Картофельное пюре</t>
  </si>
  <si>
    <t>Щи из свежей капусты с картофелем</t>
  </si>
  <si>
    <t>Кисель из концентрата плодового или ягод</t>
  </si>
  <si>
    <t>Свекольник</t>
  </si>
  <si>
    <t>Макаронные изделия</t>
  </si>
  <si>
    <t>Рассольник "Ленинградский"</t>
  </si>
  <si>
    <t>Яйцо отварное</t>
  </si>
  <si>
    <t>Суп картофельный с макаронными изделиями</t>
  </si>
  <si>
    <t>Ряженка</t>
  </si>
  <si>
    <t>434-п</t>
  </si>
  <si>
    <t>397-м</t>
  </si>
  <si>
    <t>Каша из хлопьев овсяных "Геркулес"жидкая</t>
  </si>
  <si>
    <t>386-п</t>
  </si>
  <si>
    <t>516-п</t>
  </si>
  <si>
    <t>147-п</t>
  </si>
  <si>
    <t>Каша пшенная молочная жидкая</t>
  </si>
  <si>
    <t>273-п</t>
  </si>
  <si>
    <t>297-п</t>
  </si>
  <si>
    <t>Каша манная молочная жидкая</t>
  </si>
  <si>
    <t>268-п</t>
  </si>
  <si>
    <t>266-п</t>
  </si>
  <si>
    <t>136-к</t>
  </si>
  <si>
    <t>152-п</t>
  </si>
  <si>
    <t>137-к</t>
  </si>
  <si>
    <t>527-п</t>
  </si>
  <si>
    <t>215-м</t>
  </si>
  <si>
    <t>118-п</t>
  </si>
  <si>
    <t>Каша гречневая молочная с маслом и сахаром</t>
  </si>
  <si>
    <t>Каша рисовая молочная жидкая</t>
  </si>
  <si>
    <t>274-п</t>
  </si>
  <si>
    <t>336-М</t>
  </si>
  <si>
    <t>151-п</t>
  </si>
  <si>
    <t>Соль</t>
  </si>
  <si>
    <t>соль</t>
  </si>
  <si>
    <t>Утверждаю                                                       Заведующая
                                                                   С. В. Сорокина</t>
  </si>
  <si>
    <t>351-П</t>
  </si>
  <si>
    <t>372-П</t>
  </si>
  <si>
    <t>Борщ с капустой и картофелем</t>
  </si>
  <si>
    <t>133-п</t>
  </si>
  <si>
    <t>341-п</t>
  </si>
  <si>
    <t>Гречка рассыпчатая</t>
  </si>
  <si>
    <t>Бефстроганов из отварной говядины в сметанном соусе</t>
  </si>
  <si>
    <t>Шницель из индейки</t>
  </si>
  <si>
    <t>Индейка в томатном соусе</t>
  </si>
  <si>
    <t>162-П</t>
  </si>
  <si>
    <t>21-К</t>
  </si>
  <si>
    <t>272-П</t>
  </si>
  <si>
    <t>149-п</t>
  </si>
  <si>
    <t>58-К</t>
  </si>
  <si>
    <t>67-П</t>
  </si>
  <si>
    <t>393-М</t>
  </si>
  <si>
    <t>139-п</t>
  </si>
  <si>
    <t>393-м</t>
  </si>
  <si>
    <t>417-п</t>
  </si>
  <si>
    <t>21-к</t>
  </si>
  <si>
    <t>Икра свекольная</t>
  </si>
  <si>
    <t>Горошница</t>
  </si>
  <si>
    <t>Биточек из говядины</t>
  </si>
  <si>
    <t>82-п</t>
  </si>
  <si>
    <t>96-К</t>
  </si>
  <si>
    <t>Суп молочный с макаронными изделиями</t>
  </si>
  <si>
    <t>39-К</t>
  </si>
  <si>
    <t>54-М</t>
  </si>
  <si>
    <t xml:space="preserve">Плюшка </t>
  </si>
  <si>
    <t>474-М</t>
  </si>
  <si>
    <t>Жаркое по-домашнему</t>
  </si>
  <si>
    <t>374-п</t>
  </si>
  <si>
    <t xml:space="preserve">Винегрет овощной 
</t>
  </si>
  <si>
    <t>Королевская ватрушка</t>
  </si>
  <si>
    <t>69-П</t>
  </si>
  <si>
    <t>343-П</t>
  </si>
  <si>
    <t>Суфле рыбное (минтай)</t>
  </si>
  <si>
    <t>Тефтели мясные в соусе</t>
  </si>
  <si>
    <t>326-п</t>
  </si>
  <si>
    <t>Какао на половинном молоке</t>
  </si>
  <si>
    <t>Сок в тетрауп</t>
  </si>
  <si>
    <t>Компот из сухофруктов (курага)</t>
  </si>
  <si>
    <t>Кофейный напиток на цельном молоке</t>
  </si>
  <si>
    <t>Салат из моркови и яблок</t>
  </si>
  <si>
    <t>21-п</t>
  </si>
  <si>
    <t>Суп рисовый с мясом</t>
  </si>
  <si>
    <t>Салат из капусты 
белокочанной</t>
  </si>
  <si>
    <t>1-п</t>
  </si>
  <si>
    <t xml:space="preserve">Рыба под омлетом </t>
  </si>
  <si>
    <t>Салат из моркови</t>
  </si>
  <si>
    <t>19-п</t>
  </si>
  <si>
    <t>Какао на цельном молоке</t>
  </si>
  <si>
    <t>Суп картофельный с клецками</t>
  </si>
  <si>
    <t>Котлеты или рыбные биточки (минтай)</t>
  </si>
  <si>
    <t>Кофейный напиток на половинном молоке</t>
  </si>
  <si>
    <t>Суфле из творога</t>
  </si>
  <si>
    <t>Огурец соленый</t>
  </si>
  <si>
    <t>Суп картофельный с мясными фрикадельками</t>
  </si>
  <si>
    <t>Суп гороховый</t>
  </si>
  <si>
    <t>Гренки</t>
  </si>
  <si>
    <t>Пудинг из творога с яблоками</t>
  </si>
  <si>
    <t>240-м</t>
  </si>
  <si>
    <t>286-м</t>
  </si>
  <si>
    <t>Салат из свеклы с солеными огурцами</t>
  </si>
  <si>
    <t>Тефтели мясные в соусе (80/15 100/20)</t>
  </si>
  <si>
    <t>Рисовая запеканка  с мясом курицы и томатным соусом
(150/30 170/30)</t>
  </si>
  <si>
    <t>Капуста тушеная 
с вареной курицей</t>
  </si>
</sst>
</file>

<file path=xl/styles.xml><?xml version="1.0" encoding="utf-8"?>
<styleSheet xmlns="http://schemas.openxmlformats.org/spreadsheetml/2006/main">
  <numFmts count="1">
    <numFmt numFmtId="164" formatCode="#&quot; &quot;?/4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/>
    </xf>
    <xf numFmtId="2" fontId="3" fillId="0" borderId="7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46" xfId="0" applyFont="1" applyBorder="1" applyAlignment="1">
      <alignment horizontal="right" vertical="top"/>
    </xf>
    <xf numFmtId="2" fontId="5" fillId="0" borderId="46" xfId="0" applyNumberFormat="1" applyFont="1" applyBorder="1" applyAlignment="1">
      <alignment horizontal="right" vertical="top"/>
    </xf>
    <xf numFmtId="2" fontId="5" fillId="0" borderId="27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2" fontId="5" fillId="0" borderId="28" xfId="0" applyNumberFormat="1" applyFont="1" applyBorder="1" applyAlignment="1">
      <alignment horizontal="left" vertical="top"/>
    </xf>
    <xf numFmtId="2" fontId="5" fillId="0" borderId="28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6" fillId="0" borderId="5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top"/>
    </xf>
    <xf numFmtId="2" fontId="2" fillId="0" borderId="7" xfId="0" applyNumberFormat="1" applyFont="1" applyFill="1" applyBorder="1" applyAlignment="1">
      <alignment horizontal="right" vertical="top" wrapText="1"/>
    </xf>
    <xf numFmtId="2" fontId="2" fillId="0" borderId="7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right" vertical="top"/>
    </xf>
    <xf numFmtId="2" fontId="6" fillId="0" borderId="46" xfId="0" applyNumberFormat="1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right" vertical="top"/>
    </xf>
    <xf numFmtId="0" fontId="6" fillId="0" borderId="5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vertical="top"/>
    </xf>
    <xf numFmtId="0" fontId="5" fillId="0" borderId="3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right" vertical="top"/>
    </xf>
    <xf numFmtId="0" fontId="6" fillId="0" borderId="38" xfId="0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7" xfId="0" applyNumberFormat="1" applyFont="1" applyFill="1" applyBorder="1" applyAlignment="1">
      <alignment horizontal="right" vertical="top" wrapText="1"/>
    </xf>
    <xf numFmtId="0" fontId="6" fillId="0" borderId="44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24" xfId="0" applyNumberFormat="1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top"/>
    </xf>
    <xf numFmtId="0" fontId="6" fillId="0" borderId="31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/>
    </xf>
    <xf numFmtId="2" fontId="4" fillId="0" borderId="34" xfId="0" applyNumberFormat="1" applyFont="1" applyFill="1" applyBorder="1" applyAlignment="1">
      <alignment horizontal="left" vertical="top" wrapText="1"/>
    </xf>
    <xf numFmtId="2" fontId="4" fillId="0" borderId="35" xfId="0" applyNumberFormat="1" applyFont="1" applyFill="1" applyBorder="1" applyAlignment="1">
      <alignment horizontal="right" vertical="top" wrapText="1"/>
    </xf>
    <xf numFmtId="2" fontId="4" fillId="0" borderId="36" xfId="0" applyNumberFormat="1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27" xfId="0" applyNumberFormat="1" applyFont="1" applyFill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 vertical="top"/>
    </xf>
    <xf numFmtId="49" fontId="5" fillId="0" borderId="38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2" fontId="2" fillId="0" borderId="46" xfId="0" applyNumberFormat="1" applyFont="1" applyFill="1" applyBorder="1" applyAlignment="1">
      <alignment horizontal="right" vertical="top"/>
    </xf>
    <xf numFmtId="2" fontId="2" fillId="0" borderId="27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vertical="top"/>
    </xf>
    <xf numFmtId="2" fontId="2" fillId="0" borderId="4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2" fontId="6" fillId="0" borderId="23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right" vertical="top"/>
    </xf>
    <xf numFmtId="0" fontId="6" fillId="0" borderId="43" xfId="0" applyFont="1" applyFill="1" applyBorder="1" applyAlignment="1">
      <alignment horizontal="right" vertical="top"/>
    </xf>
    <xf numFmtId="0" fontId="4" fillId="0" borderId="41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right" vertical="top"/>
    </xf>
    <xf numFmtId="2" fontId="4" fillId="0" borderId="35" xfId="0" applyNumberFormat="1" applyFont="1" applyFill="1" applyBorder="1" applyAlignment="1">
      <alignment horizontal="right" vertical="top"/>
    </xf>
    <xf numFmtId="2" fontId="4" fillId="0" borderId="36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right" vertical="top"/>
    </xf>
    <xf numFmtId="2" fontId="4" fillId="0" borderId="34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right" vertical="top"/>
    </xf>
    <xf numFmtId="2" fontId="5" fillId="0" borderId="46" xfId="0" applyNumberFormat="1" applyFont="1" applyFill="1" applyBorder="1" applyAlignment="1">
      <alignment horizontal="right" vertical="top"/>
    </xf>
    <xf numFmtId="2" fontId="5" fillId="0" borderId="27" xfId="0" applyNumberFormat="1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right" vertical="top"/>
    </xf>
    <xf numFmtId="2" fontId="5" fillId="0" borderId="28" xfId="0" applyNumberFormat="1" applyFont="1" applyFill="1" applyBorder="1" applyAlignment="1">
      <alignment horizontal="left" vertical="top"/>
    </xf>
    <xf numFmtId="2" fontId="5" fillId="0" borderId="28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2" fillId="0" borderId="19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2" fontId="1" fillId="0" borderId="7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/>
    </xf>
    <xf numFmtId="0" fontId="6" fillId="0" borderId="28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19" xfId="0" applyNumberFormat="1" applyFont="1" applyFill="1" applyBorder="1" applyAlignment="1">
      <alignment vertical="top"/>
    </xf>
    <xf numFmtId="0" fontId="2" fillId="0" borderId="52" xfId="0" applyNumberFormat="1" applyFont="1" applyFill="1" applyBorder="1" applyAlignment="1">
      <alignment vertical="top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right" vertical="top" wrapText="1"/>
    </xf>
    <xf numFmtId="2" fontId="6" fillId="0" borderId="35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49" fontId="5" fillId="0" borderId="46" xfId="0" applyNumberFormat="1" applyFont="1" applyFill="1" applyBorder="1" applyAlignment="1">
      <alignment horizontal="right" vertical="top" wrapText="1"/>
    </xf>
    <xf numFmtId="0" fontId="5" fillId="0" borderId="52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7" xfId="0" applyNumberFormat="1" applyFont="1" applyFill="1" applyBorder="1" applyAlignment="1">
      <alignment horizontal="right" vertical="top" wrapText="1"/>
    </xf>
    <xf numFmtId="2" fontId="2" fillId="2" borderId="1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right" vertical="top"/>
    </xf>
    <xf numFmtId="2" fontId="2" fillId="2" borderId="11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52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/>
    </xf>
    <xf numFmtId="2" fontId="8" fillId="0" borderId="44" xfId="0" applyNumberFormat="1" applyFont="1" applyBorder="1" applyAlignment="1">
      <alignment horizontal="center" vertical="top"/>
    </xf>
    <xf numFmtId="2" fontId="5" fillId="0" borderId="25" xfId="0" applyNumberFormat="1" applyFont="1" applyFill="1" applyBorder="1" applyAlignment="1">
      <alignment horizontal="center" vertical="top"/>
    </xf>
    <xf numFmtId="2" fontId="5" fillId="0" borderId="50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2" fontId="5" fillId="0" borderId="25" xfId="0" applyNumberFormat="1" applyFont="1" applyBorder="1" applyAlignment="1">
      <alignment horizontal="center" vertical="top"/>
    </xf>
    <xf numFmtId="2" fontId="5" fillId="0" borderId="50" xfId="0" applyNumberFormat="1" applyFont="1" applyBorder="1" applyAlignment="1">
      <alignment horizontal="center" vertical="top"/>
    </xf>
    <xf numFmtId="0" fontId="5" fillId="0" borderId="6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0" fontId="5" fillId="0" borderId="47" xfId="0" applyFont="1" applyBorder="1" applyAlignment="1">
      <alignment horizontal="right" vertical="top"/>
    </xf>
    <xf numFmtId="0" fontId="5" fillId="0" borderId="48" xfId="0" applyFont="1" applyBorder="1" applyAlignment="1">
      <alignment horizontal="right" vertical="top"/>
    </xf>
    <xf numFmtId="0" fontId="5" fillId="0" borderId="49" xfId="0" applyFont="1" applyBorder="1" applyAlignment="1">
      <alignment horizontal="right" vertical="top"/>
    </xf>
    <xf numFmtId="2" fontId="5" fillId="0" borderId="29" xfId="0" applyNumberFormat="1" applyFont="1" applyFill="1" applyBorder="1" applyAlignment="1">
      <alignment horizontal="right" vertical="top"/>
    </xf>
    <xf numFmtId="2" fontId="5" fillId="0" borderId="30" xfId="0" applyNumberFormat="1" applyFont="1" applyFill="1" applyBorder="1" applyAlignment="1">
      <alignment horizontal="right" vertical="top"/>
    </xf>
    <xf numFmtId="2" fontId="5" fillId="0" borderId="31" xfId="0" applyNumberFormat="1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2" fontId="5" fillId="0" borderId="47" xfId="0" applyNumberFormat="1" applyFont="1" applyBorder="1" applyAlignment="1">
      <alignment horizontal="right" vertical="top"/>
    </xf>
    <xf numFmtId="2" fontId="5" fillId="0" borderId="48" xfId="0" applyNumberFormat="1" applyFont="1" applyBorder="1" applyAlignment="1">
      <alignment horizontal="right" vertical="top"/>
    </xf>
    <xf numFmtId="2" fontId="5" fillId="0" borderId="49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96"/>
  <sheetViews>
    <sheetView tabSelected="1" zoomScale="80" zoomScaleNormal="80" workbookViewId="0">
      <selection activeCell="C18" sqref="C18"/>
    </sheetView>
  </sheetViews>
  <sheetFormatPr defaultRowHeight="12.75"/>
  <cols>
    <col min="1" max="1" width="9.5703125" style="52" customWidth="1"/>
    <col min="2" max="2" width="28.28515625" style="54" customWidth="1"/>
    <col min="3" max="3" width="9.7109375" style="19" customWidth="1"/>
    <col min="4" max="4" width="9.42578125" style="19" customWidth="1"/>
    <col min="5" max="6" width="9.85546875" style="36" customWidth="1"/>
    <col min="7" max="12" width="8.42578125" style="36" customWidth="1"/>
    <col min="13" max="14" width="12.42578125" style="36" bestFit="1" customWidth="1"/>
    <col min="15" max="15" width="10.28515625" style="19" customWidth="1"/>
    <col min="16" max="16" width="23.140625" style="54" customWidth="1"/>
    <col min="17" max="17" width="10.7109375" style="36" customWidth="1"/>
    <col min="18" max="18" width="10" style="36" customWidth="1"/>
    <col min="19" max="20" width="9.28515625" style="36" bestFit="1" customWidth="1"/>
    <col min="21" max="26" width="8.42578125" style="36" customWidth="1"/>
    <col min="27" max="28" width="7.28515625" style="36" customWidth="1"/>
    <col min="29" max="29" width="8.42578125" style="19" customWidth="1"/>
    <col min="30" max="30" width="23.42578125" style="54" customWidth="1"/>
    <col min="31" max="31" width="9" style="19" customWidth="1"/>
    <col min="32" max="32" width="9.85546875" style="19" customWidth="1"/>
    <col min="33" max="34" width="9.28515625" style="19" bestFit="1" customWidth="1"/>
    <col min="35" max="40" width="8.42578125" style="36" customWidth="1"/>
    <col min="41" max="41" width="7.7109375" style="19" customWidth="1"/>
    <col min="42" max="42" width="7.85546875" style="19" customWidth="1"/>
    <col min="43" max="43" width="10.85546875" style="19" bestFit="1" customWidth="1"/>
    <col min="44" max="44" width="25.85546875" style="54" customWidth="1"/>
    <col min="45" max="45" width="9.42578125" style="19" customWidth="1"/>
    <col min="46" max="46" width="9.28515625" style="19" bestFit="1" customWidth="1"/>
    <col min="47" max="47" width="9.5703125" style="36" customWidth="1"/>
    <col min="48" max="48" width="9.42578125" style="36" customWidth="1"/>
    <col min="49" max="54" width="8.42578125" style="36" customWidth="1"/>
    <col min="55" max="55" width="7.7109375" style="36" customWidth="1"/>
    <col min="56" max="56" width="7.140625" style="36" customWidth="1"/>
    <col min="57" max="57" width="8.140625" style="19" customWidth="1"/>
    <col min="58" max="58" width="23.42578125" style="48" customWidth="1"/>
    <col min="59" max="59" width="8.42578125" style="19" customWidth="1"/>
    <col min="60" max="60" width="8.85546875" style="19" customWidth="1"/>
    <col min="61" max="61" width="9.5703125" style="19" customWidth="1"/>
    <col min="62" max="62" width="8.140625" style="19" customWidth="1"/>
    <col min="63" max="68" width="8.42578125" style="36" customWidth="1"/>
    <col min="69" max="16384" width="9.140625" style="19"/>
  </cols>
  <sheetData>
    <row r="1" spans="1:72" s="1" customFormat="1" ht="55.5" customHeight="1" thickBot="1">
      <c r="A1" s="272"/>
      <c r="B1" s="273"/>
      <c r="C1" s="273"/>
      <c r="D1" s="273"/>
      <c r="E1" s="273"/>
      <c r="F1" s="273"/>
      <c r="G1" s="273"/>
      <c r="H1" s="273"/>
      <c r="I1" s="264" t="s">
        <v>89</v>
      </c>
      <c r="J1" s="265"/>
      <c r="K1" s="265"/>
      <c r="L1" s="265"/>
      <c r="M1" s="265"/>
      <c r="N1" s="265"/>
      <c r="O1" s="266"/>
      <c r="P1" s="274" t="s">
        <v>8</v>
      </c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6"/>
    </row>
    <row r="2" spans="1:72" s="3" customFormat="1" ht="13.5" thickBot="1">
      <c r="A2" s="71"/>
      <c r="B2" s="286" t="s">
        <v>23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  <c r="P2" s="295" t="s">
        <v>24</v>
      </c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  <c r="AD2" s="286" t="s">
        <v>25</v>
      </c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8"/>
      <c r="AR2" s="286" t="s">
        <v>26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8"/>
      <c r="BF2" s="286" t="s">
        <v>27</v>
      </c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8"/>
      <c r="BT2" s="2"/>
    </row>
    <row r="3" spans="1:72" s="3" customFormat="1" ht="15" customHeight="1">
      <c r="A3" s="72"/>
      <c r="B3" s="73" t="s">
        <v>18</v>
      </c>
      <c r="C3" s="280" t="s">
        <v>0</v>
      </c>
      <c r="D3" s="280"/>
      <c r="E3" s="277" t="s">
        <v>10</v>
      </c>
      <c r="F3" s="277"/>
      <c r="G3" s="281" t="s">
        <v>34</v>
      </c>
      <c r="H3" s="282"/>
      <c r="I3" s="281" t="s">
        <v>35</v>
      </c>
      <c r="J3" s="282"/>
      <c r="K3" s="281" t="s">
        <v>36</v>
      </c>
      <c r="L3" s="282"/>
      <c r="M3" s="277" t="s">
        <v>9</v>
      </c>
      <c r="N3" s="277"/>
      <c r="O3" s="278" t="s">
        <v>11</v>
      </c>
      <c r="P3" s="73" t="s">
        <v>19</v>
      </c>
      <c r="Q3" s="277" t="s">
        <v>0</v>
      </c>
      <c r="R3" s="277"/>
      <c r="S3" s="277" t="s">
        <v>10</v>
      </c>
      <c r="T3" s="277"/>
      <c r="U3" s="281" t="s">
        <v>34</v>
      </c>
      <c r="V3" s="282"/>
      <c r="W3" s="281" t="s">
        <v>35</v>
      </c>
      <c r="X3" s="282"/>
      <c r="Y3" s="281" t="s">
        <v>36</v>
      </c>
      <c r="Z3" s="282"/>
      <c r="AA3" s="277" t="s">
        <v>9</v>
      </c>
      <c r="AB3" s="277"/>
      <c r="AC3" s="278" t="s">
        <v>11</v>
      </c>
      <c r="AD3" s="73" t="s">
        <v>20</v>
      </c>
      <c r="AE3" s="280" t="s">
        <v>0</v>
      </c>
      <c r="AF3" s="280"/>
      <c r="AG3" s="280" t="s">
        <v>10</v>
      </c>
      <c r="AH3" s="280"/>
      <c r="AI3" s="281" t="s">
        <v>34</v>
      </c>
      <c r="AJ3" s="282"/>
      <c r="AK3" s="281" t="s">
        <v>35</v>
      </c>
      <c r="AL3" s="282"/>
      <c r="AM3" s="281" t="s">
        <v>36</v>
      </c>
      <c r="AN3" s="282"/>
      <c r="AO3" s="280" t="s">
        <v>9</v>
      </c>
      <c r="AP3" s="280"/>
      <c r="AQ3" s="278" t="s">
        <v>11</v>
      </c>
      <c r="AR3" s="73" t="s">
        <v>21</v>
      </c>
      <c r="AS3" s="280" t="s">
        <v>0</v>
      </c>
      <c r="AT3" s="280"/>
      <c r="AU3" s="277" t="s">
        <v>10</v>
      </c>
      <c r="AV3" s="277"/>
      <c r="AW3" s="281" t="s">
        <v>34</v>
      </c>
      <c r="AX3" s="282"/>
      <c r="AY3" s="281" t="s">
        <v>35</v>
      </c>
      <c r="AZ3" s="282"/>
      <c r="BA3" s="281" t="s">
        <v>36</v>
      </c>
      <c r="BB3" s="282"/>
      <c r="BC3" s="277" t="s">
        <v>9</v>
      </c>
      <c r="BD3" s="277"/>
      <c r="BE3" s="278" t="s">
        <v>11</v>
      </c>
      <c r="BF3" s="73" t="s">
        <v>22</v>
      </c>
      <c r="BG3" s="280" t="s">
        <v>0</v>
      </c>
      <c r="BH3" s="280"/>
      <c r="BI3" s="280" t="s">
        <v>10</v>
      </c>
      <c r="BJ3" s="280"/>
      <c r="BK3" s="281" t="s">
        <v>34</v>
      </c>
      <c r="BL3" s="282"/>
      <c r="BM3" s="281" t="s">
        <v>35</v>
      </c>
      <c r="BN3" s="282"/>
      <c r="BO3" s="281" t="s">
        <v>36</v>
      </c>
      <c r="BP3" s="282"/>
      <c r="BQ3" s="280" t="s">
        <v>9</v>
      </c>
      <c r="BR3" s="280"/>
      <c r="BS3" s="31"/>
      <c r="BT3" s="2"/>
    </row>
    <row r="4" spans="1:72" s="5" customFormat="1" ht="13.5" thickBot="1">
      <c r="A4" s="74"/>
      <c r="B4" s="50" t="s">
        <v>1</v>
      </c>
      <c r="C4" s="32" t="s">
        <v>6</v>
      </c>
      <c r="D4" s="32" t="s">
        <v>7</v>
      </c>
      <c r="E4" s="32" t="s">
        <v>6</v>
      </c>
      <c r="F4" s="32" t="s">
        <v>7</v>
      </c>
      <c r="G4" s="32" t="s">
        <v>6</v>
      </c>
      <c r="H4" s="32" t="s">
        <v>7</v>
      </c>
      <c r="I4" s="32" t="s">
        <v>6</v>
      </c>
      <c r="J4" s="32" t="s">
        <v>7</v>
      </c>
      <c r="K4" s="32" t="s">
        <v>6</v>
      </c>
      <c r="L4" s="32" t="s">
        <v>7</v>
      </c>
      <c r="M4" s="32" t="s">
        <v>6</v>
      </c>
      <c r="N4" s="32" t="s">
        <v>7</v>
      </c>
      <c r="O4" s="279"/>
      <c r="P4" s="50" t="s">
        <v>1</v>
      </c>
      <c r="Q4" s="32" t="s">
        <v>6</v>
      </c>
      <c r="R4" s="32" t="s">
        <v>7</v>
      </c>
      <c r="S4" s="32" t="s">
        <v>6</v>
      </c>
      <c r="T4" s="28" t="s">
        <v>7</v>
      </c>
      <c r="U4" s="32" t="s">
        <v>6</v>
      </c>
      <c r="V4" s="32" t="s">
        <v>7</v>
      </c>
      <c r="W4" s="32" t="s">
        <v>6</v>
      </c>
      <c r="X4" s="32" t="s">
        <v>7</v>
      </c>
      <c r="Y4" s="32" t="s">
        <v>6</v>
      </c>
      <c r="Z4" s="32" t="s">
        <v>7</v>
      </c>
      <c r="AA4" s="32" t="s">
        <v>6</v>
      </c>
      <c r="AB4" s="32" t="s">
        <v>7</v>
      </c>
      <c r="AC4" s="279"/>
      <c r="AD4" s="50" t="s">
        <v>1</v>
      </c>
      <c r="AE4" s="32" t="s">
        <v>6</v>
      </c>
      <c r="AF4" s="32" t="s">
        <v>7</v>
      </c>
      <c r="AG4" s="32" t="s">
        <v>6</v>
      </c>
      <c r="AH4" s="32" t="s">
        <v>7</v>
      </c>
      <c r="AI4" s="32" t="s">
        <v>6</v>
      </c>
      <c r="AJ4" s="32" t="s">
        <v>7</v>
      </c>
      <c r="AK4" s="32" t="s">
        <v>6</v>
      </c>
      <c r="AL4" s="32" t="s">
        <v>7</v>
      </c>
      <c r="AM4" s="32" t="s">
        <v>6</v>
      </c>
      <c r="AN4" s="32" t="s">
        <v>7</v>
      </c>
      <c r="AO4" s="32" t="s">
        <v>6</v>
      </c>
      <c r="AP4" s="32" t="s">
        <v>7</v>
      </c>
      <c r="AQ4" s="279"/>
      <c r="AR4" s="50" t="s">
        <v>1</v>
      </c>
      <c r="AS4" s="32" t="s">
        <v>6</v>
      </c>
      <c r="AT4" s="32" t="s">
        <v>7</v>
      </c>
      <c r="AU4" s="32" t="s">
        <v>6</v>
      </c>
      <c r="AV4" s="32" t="s">
        <v>7</v>
      </c>
      <c r="AW4" s="32" t="s">
        <v>6</v>
      </c>
      <c r="AX4" s="32" t="s">
        <v>7</v>
      </c>
      <c r="AY4" s="32" t="s">
        <v>6</v>
      </c>
      <c r="AZ4" s="32" t="s">
        <v>7</v>
      </c>
      <c r="BA4" s="32" t="s">
        <v>6</v>
      </c>
      <c r="BB4" s="32" t="s">
        <v>7</v>
      </c>
      <c r="BC4" s="32" t="s">
        <v>6</v>
      </c>
      <c r="BD4" s="32" t="s">
        <v>7</v>
      </c>
      <c r="BE4" s="279"/>
      <c r="BF4" s="50" t="s">
        <v>1</v>
      </c>
      <c r="BG4" s="32" t="s">
        <v>6</v>
      </c>
      <c r="BH4" s="32" t="s">
        <v>7</v>
      </c>
      <c r="BI4" s="32" t="s">
        <v>6</v>
      </c>
      <c r="BJ4" s="32" t="s">
        <v>7</v>
      </c>
      <c r="BK4" s="32" t="s">
        <v>6</v>
      </c>
      <c r="BL4" s="32" t="s">
        <v>7</v>
      </c>
      <c r="BM4" s="32" t="s">
        <v>6</v>
      </c>
      <c r="BN4" s="32" t="s">
        <v>7</v>
      </c>
      <c r="BO4" s="32" t="s">
        <v>6</v>
      </c>
      <c r="BP4" s="32" t="s">
        <v>7</v>
      </c>
      <c r="BQ4" s="32" t="s">
        <v>6</v>
      </c>
      <c r="BR4" s="32" t="s">
        <v>7</v>
      </c>
      <c r="BS4" s="75"/>
      <c r="BT4" s="4"/>
    </row>
    <row r="5" spans="1:72" s="1" customFormat="1" ht="25.5">
      <c r="A5" s="81" t="s">
        <v>2</v>
      </c>
      <c r="B5" s="82" t="s">
        <v>82</v>
      </c>
      <c r="C5" s="232">
        <v>150</v>
      </c>
      <c r="D5" s="232">
        <v>200</v>
      </c>
      <c r="E5" s="225">
        <v>154.5</v>
      </c>
      <c r="F5" s="225">
        <v>206</v>
      </c>
      <c r="G5" s="226">
        <v>5.4</v>
      </c>
      <c r="H5" s="226">
        <v>7.2</v>
      </c>
      <c r="I5" s="226">
        <v>4.95</v>
      </c>
      <c r="J5" s="226">
        <v>6.6</v>
      </c>
      <c r="K5" s="226">
        <v>25.2</v>
      </c>
      <c r="L5" s="226">
        <v>33.6</v>
      </c>
      <c r="M5" s="83">
        <v>5.21</v>
      </c>
      <c r="N5" s="83">
        <v>7.2</v>
      </c>
      <c r="O5" s="176">
        <v>0.5</v>
      </c>
      <c r="P5" s="82" t="s">
        <v>66</v>
      </c>
      <c r="Q5" s="84">
        <v>150</v>
      </c>
      <c r="R5" s="84">
        <v>200</v>
      </c>
      <c r="S5" s="85">
        <v>171.3</v>
      </c>
      <c r="T5" s="85">
        <v>228.4</v>
      </c>
      <c r="U5" s="85">
        <v>5.37</v>
      </c>
      <c r="V5" s="85">
        <v>7.16</v>
      </c>
      <c r="W5" s="85">
        <v>7.05</v>
      </c>
      <c r="X5" s="85">
        <v>9.4</v>
      </c>
      <c r="Y5" s="85">
        <v>21.6</v>
      </c>
      <c r="Z5" s="85">
        <v>28.8</v>
      </c>
      <c r="AA5" s="84">
        <v>7.76</v>
      </c>
      <c r="AB5" s="84">
        <v>9.44</v>
      </c>
      <c r="AC5" s="86" t="s">
        <v>101</v>
      </c>
      <c r="AD5" s="52" t="s">
        <v>139</v>
      </c>
      <c r="AE5" s="1">
        <v>45</v>
      </c>
      <c r="AF5" s="1">
        <v>60</v>
      </c>
      <c r="AG5" s="1">
        <v>23.54</v>
      </c>
      <c r="AH5" s="1">
        <v>31.38</v>
      </c>
      <c r="AI5" s="1">
        <v>0.5</v>
      </c>
      <c r="AJ5" s="1">
        <v>0.66</v>
      </c>
      <c r="AK5" s="1">
        <v>4.55</v>
      </c>
      <c r="AL5" s="1">
        <v>6.06</v>
      </c>
      <c r="AM5" s="1">
        <v>4.0999999999999996</v>
      </c>
      <c r="AN5" s="1">
        <v>5.5</v>
      </c>
      <c r="AO5" s="1">
        <v>1.53</v>
      </c>
      <c r="AP5" s="1">
        <v>2.02</v>
      </c>
      <c r="AQ5" s="1" t="s">
        <v>140</v>
      </c>
      <c r="AR5" s="60" t="s">
        <v>73</v>
      </c>
      <c r="AS5" s="89">
        <v>150</v>
      </c>
      <c r="AT5" s="89">
        <v>200</v>
      </c>
      <c r="AU5" s="224">
        <v>161.55000000000001</v>
      </c>
      <c r="AV5" s="224">
        <v>215.4</v>
      </c>
      <c r="AW5" s="224">
        <v>4.6500000000000004</v>
      </c>
      <c r="AX5" s="224">
        <v>6.2</v>
      </c>
      <c r="AY5" s="224">
        <v>5.59</v>
      </c>
      <c r="AZ5" s="224">
        <v>7.46</v>
      </c>
      <c r="BA5" s="224">
        <v>23.14</v>
      </c>
      <c r="BB5" s="224">
        <v>30.86</v>
      </c>
      <c r="BC5" s="89">
        <v>6.66</v>
      </c>
      <c r="BD5" s="89">
        <v>8.0299999999999994</v>
      </c>
      <c r="BE5" s="91" t="s">
        <v>74</v>
      </c>
      <c r="BF5" s="52" t="s">
        <v>139</v>
      </c>
      <c r="BG5" s="1">
        <v>45</v>
      </c>
      <c r="BH5" s="1">
        <v>60</v>
      </c>
      <c r="BI5" s="1">
        <v>23.54</v>
      </c>
      <c r="BJ5" s="1">
        <v>31.38</v>
      </c>
      <c r="BK5" s="1">
        <v>0.5</v>
      </c>
      <c r="BL5" s="1">
        <v>0.66</v>
      </c>
      <c r="BM5" s="1">
        <v>4.55</v>
      </c>
      <c r="BN5" s="1">
        <v>6.06</v>
      </c>
      <c r="BO5" s="1">
        <v>4.0999999999999996</v>
      </c>
      <c r="BP5" s="1">
        <v>5.5</v>
      </c>
      <c r="BQ5" s="1">
        <v>1.53</v>
      </c>
      <c r="BR5" s="1">
        <v>2.02</v>
      </c>
      <c r="BS5" s="1" t="s">
        <v>140</v>
      </c>
      <c r="BT5" s="12"/>
    </row>
    <row r="6" spans="1:72" s="1" customFormat="1" ht="25.5">
      <c r="A6" s="92"/>
      <c r="B6" s="60" t="s">
        <v>37</v>
      </c>
      <c r="C6" s="93">
        <v>35</v>
      </c>
      <c r="D6" s="93">
        <v>40</v>
      </c>
      <c r="E6" s="90">
        <v>82.25</v>
      </c>
      <c r="F6" s="90">
        <v>94</v>
      </c>
      <c r="G6" s="90">
        <v>2.66</v>
      </c>
      <c r="H6" s="90">
        <v>3.04</v>
      </c>
      <c r="I6" s="90">
        <v>0.28000000000000003</v>
      </c>
      <c r="J6" s="90">
        <v>0.32</v>
      </c>
      <c r="K6" s="90">
        <v>17.22</v>
      </c>
      <c r="L6" s="90">
        <v>19.68</v>
      </c>
      <c r="M6" s="89">
        <v>4.8600000000000003</v>
      </c>
      <c r="N6" s="89">
        <v>5.89</v>
      </c>
      <c r="O6" s="94"/>
      <c r="P6" s="60" t="s">
        <v>37</v>
      </c>
      <c r="Q6" s="93">
        <v>35</v>
      </c>
      <c r="R6" s="93">
        <v>40</v>
      </c>
      <c r="S6" s="90">
        <v>82.25</v>
      </c>
      <c r="T6" s="90">
        <v>94</v>
      </c>
      <c r="U6" s="90">
        <v>2.66</v>
      </c>
      <c r="V6" s="90">
        <v>3.04</v>
      </c>
      <c r="W6" s="90">
        <v>0.28000000000000003</v>
      </c>
      <c r="X6" s="90">
        <v>0.32</v>
      </c>
      <c r="Y6" s="90">
        <v>17.22</v>
      </c>
      <c r="Z6" s="90">
        <v>19.68</v>
      </c>
      <c r="AA6" s="89">
        <v>8.39</v>
      </c>
      <c r="AB6" s="89">
        <v>10.79</v>
      </c>
      <c r="AC6" s="94"/>
      <c r="AD6" s="82" t="s">
        <v>70</v>
      </c>
      <c r="AE6" s="87">
        <v>150</v>
      </c>
      <c r="AF6" s="83">
        <v>200</v>
      </c>
      <c r="AG6" s="225">
        <v>212.7</v>
      </c>
      <c r="AH6" s="225">
        <v>283.60000000000002</v>
      </c>
      <c r="AI6" s="226">
        <v>5.85</v>
      </c>
      <c r="AJ6" s="226">
        <v>7.8</v>
      </c>
      <c r="AK6" s="226">
        <v>7.09</v>
      </c>
      <c r="AL6" s="226">
        <v>9.4600000000000009</v>
      </c>
      <c r="AM6" s="226">
        <v>26.85</v>
      </c>
      <c r="AN6" s="226">
        <v>35.799999999999997</v>
      </c>
      <c r="AO6" s="84">
        <v>6.53</v>
      </c>
      <c r="AP6" s="84">
        <v>7.99</v>
      </c>
      <c r="AQ6" s="88" t="s">
        <v>71</v>
      </c>
      <c r="AR6" s="60" t="s">
        <v>37</v>
      </c>
      <c r="AS6" s="93">
        <v>35</v>
      </c>
      <c r="AT6" s="93">
        <v>40</v>
      </c>
      <c r="AU6" s="90">
        <v>82.25</v>
      </c>
      <c r="AV6" s="90">
        <v>94</v>
      </c>
      <c r="AW6" s="90">
        <v>2.66</v>
      </c>
      <c r="AX6" s="90">
        <v>3.04</v>
      </c>
      <c r="AY6" s="90">
        <v>0.28000000000000003</v>
      </c>
      <c r="AZ6" s="90">
        <v>0.32</v>
      </c>
      <c r="BA6" s="90">
        <v>17.22</v>
      </c>
      <c r="BB6" s="90">
        <v>19.68</v>
      </c>
      <c r="BC6" s="89"/>
      <c r="BD6" s="89"/>
      <c r="BE6" s="236">
        <v>3</v>
      </c>
      <c r="BF6" s="82" t="s">
        <v>83</v>
      </c>
      <c r="BG6" s="93">
        <v>150</v>
      </c>
      <c r="BH6" s="93">
        <v>200</v>
      </c>
      <c r="BI6" s="232">
        <v>172.05</v>
      </c>
      <c r="BJ6" s="232">
        <v>229.4</v>
      </c>
      <c r="BK6" s="226">
        <v>4.16</v>
      </c>
      <c r="BL6" s="226">
        <v>5.54</v>
      </c>
      <c r="BM6" s="226">
        <v>6.47</v>
      </c>
      <c r="BN6" s="226">
        <v>8.6199999999999992</v>
      </c>
      <c r="BO6" s="226">
        <v>24.3</v>
      </c>
      <c r="BP6" s="226">
        <v>32.4</v>
      </c>
      <c r="BQ6" s="83">
        <v>6.43</v>
      </c>
      <c r="BR6" s="83">
        <v>8.02</v>
      </c>
      <c r="BS6" s="88" t="s">
        <v>84</v>
      </c>
      <c r="BT6" s="12"/>
    </row>
    <row r="7" spans="1:72" s="1" customFormat="1">
      <c r="A7" s="92"/>
      <c r="B7" s="95" t="s">
        <v>38</v>
      </c>
      <c r="C7" s="93">
        <v>8</v>
      </c>
      <c r="D7" s="93">
        <v>10</v>
      </c>
      <c r="E7" s="90">
        <v>52.88</v>
      </c>
      <c r="F7" s="90">
        <v>66.099999999999994</v>
      </c>
      <c r="G7" s="90">
        <v>0.06</v>
      </c>
      <c r="H7" s="90">
        <v>0.08</v>
      </c>
      <c r="I7" s="90">
        <v>5.8</v>
      </c>
      <c r="J7" s="90">
        <v>7.25</v>
      </c>
      <c r="K7" s="90">
        <v>0.1</v>
      </c>
      <c r="L7" s="90">
        <v>0.13</v>
      </c>
      <c r="M7" s="89"/>
      <c r="N7" s="89"/>
      <c r="O7" s="94"/>
      <c r="P7" s="60" t="s">
        <v>38</v>
      </c>
      <c r="Q7" s="93">
        <v>8</v>
      </c>
      <c r="R7" s="93">
        <v>10</v>
      </c>
      <c r="S7" s="90">
        <v>52.88</v>
      </c>
      <c r="T7" s="90">
        <v>66.099999999999994</v>
      </c>
      <c r="U7" s="90">
        <v>0.06</v>
      </c>
      <c r="V7" s="90">
        <v>0.08</v>
      </c>
      <c r="W7" s="90">
        <v>5.8</v>
      </c>
      <c r="X7" s="90">
        <v>7.25</v>
      </c>
      <c r="Y7" s="90">
        <v>0.1</v>
      </c>
      <c r="Z7" s="90">
        <v>0.13</v>
      </c>
      <c r="AA7" s="89"/>
      <c r="AB7" s="89"/>
      <c r="AC7" s="94"/>
      <c r="AD7" s="60" t="s">
        <v>37</v>
      </c>
      <c r="AE7" s="93">
        <v>35</v>
      </c>
      <c r="AF7" s="93">
        <v>40</v>
      </c>
      <c r="AG7" s="90">
        <v>82.25</v>
      </c>
      <c r="AH7" s="90">
        <v>94</v>
      </c>
      <c r="AI7" s="90">
        <v>2.66</v>
      </c>
      <c r="AJ7" s="90">
        <v>3.04</v>
      </c>
      <c r="AK7" s="90">
        <v>0.28000000000000003</v>
      </c>
      <c r="AL7" s="90">
        <v>0.32</v>
      </c>
      <c r="AM7" s="90">
        <v>17.22</v>
      </c>
      <c r="AN7" s="90">
        <v>19.68</v>
      </c>
      <c r="AO7" s="89">
        <v>4.8600000000000003</v>
      </c>
      <c r="AP7" s="89">
        <v>5.89</v>
      </c>
      <c r="AQ7" s="94">
        <v>1102</v>
      </c>
      <c r="AR7" s="60" t="s">
        <v>38</v>
      </c>
      <c r="AS7" s="93">
        <v>8</v>
      </c>
      <c r="AT7" s="93">
        <v>10</v>
      </c>
      <c r="AU7" s="90">
        <v>52.88</v>
      </c>
      <c r="AV7" s="90">
        <v>66.099999999999994</v>
      </c>
      <c r="AW7" s="90">
        <v>0.06</v>
      </c>
      <c r="AX7" s="90">
        <v>0.08</v>
      </c>
      <c r="AY7" s="90">
        <v>5.8</v>
      </c>
      <c r="AZ7" s="90">
        <v>7.25</v>
      </c>
      <c r="BA7" s="90">
        <v>0.1</v>
      </c>
      <c r="BB7" s="90">
        <v>0.13</v>
      </c>
      <c r="BC7" s="89">
        <v>4.8600000000000003</v>
      </c>
      <c r="BD7" s="89">
        <v>5.89</v>
      </c>
      <c r="BE7" s="236">
        <v>3</v>
      </c>
      <c r="BF7" s="60" t="s">
        <v>37</v>
      </c>
      <c r="BG7" s="93">
        <v>35</v>
      </c>
      <c r="BH7" s="93">
        <v>40</v>
      </c>
      <c r="BI7" s="90">
        <v>82.25</v>
      </c>
      <c r="BJ7" s="90">
        <v>94</v>
      </c>
      <c r="BK7" s="90">
        <v>2.66</v>
      </c>
      <c r="BL7" s="90">
        <v>3.04</v>
      </c>
      <c r="BM7" s="90">
        <v>0.28000000000000003</v>
      </c>
      <c r="BN7" s="90">
        <v>0.32</v>
      </c>
      <c r="BO7" s="90">
        <v>17.22</v>
      </c>
      <c r="BP7" s="90">
        <v>19.68</v>
      </c>
      <c r="BQ7" s="89">
        <v>8.19</v>
      </c>
      <c r="BR7" s="89">
        <v>10.4</v>
      </c>
      <c r="BS7" s="94"/>
      <c r="BT7" s="12"/>
    </row>
    <row r="8" spans="1:72" s="1" customFormat="1" ht="25.5">
      <c r="A8" s="92"/>
      <c r="B8" s="60" t="s">
        <v>129</v>
      </c>
      <c r="C8" s="97">
        <v>150</v>
      </c>
      <c r="D8" s="93">
        <v>180</v>
      </c>
      <c r="E8" s="90">
        <v>106.79</v>
      </c>
      <c r="F8" s="90">
        <v>118.66</v>
      </c>
      <c r="G8" s="90">
        <v>3.78</v>
      </c>
      <c r="H8" s="90">
        <v>4.2</v>
      </c>
      <c r="I8" s="90">
        <v>3.258</v>
      </c>
      <c r="J8" s="90">
        <v>3.62</v>
      </c>
      <c r="K8" s="90">
        <v>15.55</v>
      </c>
      <c r="L8" s="90">
        <v>17.28</v>
      </c>
      <c r="M8" s="89">
        <v>4.08</v>
      </c>
      <c r="N8" s="89">
        <v>5.14</v>
      </c>
      <c r="O8" s="94" t="s">
        <v>65</v>
      </c>
      <c r="P8" s="60" t="s">
        <v>46</v>
      </c>
      <c r="Q8" s="93">
        <v>8</v>
      </c>
      <c r="R8" s="93">
        <v>12</v>
      </c>
      <c r="S8" s="90">
        <v>28</v>
      </c>
      <c r="T8" s="90">
        <v>42</v>
      </c>
      <c r="U8" s="90">
        <v>2.1</v>
      </c>
      <c r="V8" s="90">
        <v>3.16</v>
      </c>
      <c r="W8" s="90">
        <v>2.13</v>
      </c>
      <c r="X8" s="90">
        <v>3.19</v>
      </c>
      <c r="Y8" s="90"/>
      <c r="Z8" s="90"/>
      <c r="AA8" s="89"/>
      <c r="AB8" s="89"/>
      <c r="AC8" s="94"/>
      <c r="AD8" s="60" t="s">
        <v>38</v>
      </c>
      <c r="AE8" s="93">
        <v>8</v>
      </c>
      <c r="AF8" s="93">
        <v>10</v>
      </c>
      <c r="AG8" s="90">
        <v>52.88</v>
      </c>
      <c r="AH8" s="90">
        <v>66.099999999999994</v>
      </c>
      <c r="AI8" s="90">
        <v>0.06</v>
      </c>
      <c r="AJ8" s="90">
        <v>0.08</v>
      </c>
      <c r="AK8" s="90">
        <v>5.8</v>
      </c>
      <c r="AL8" s="90">
        <v>7.25</v>
      </c>
      <c r="AM8" s="90">
        <v>0.1</v>
      </c>
      <c r="AN8" s="90">
        <v>0.13</v>
      </c>
      <c r="AO8" s="89"/>
      <c r="AP8" s="89"/>
      <c r="AQ8" s="94">
        <v>1066</v>
      </c>
      <c r="AR8" s="60" t="s">
        <v>132</v>
      </c>
      <c r="AS8" s="93">
        <v>150</v>
      </c>
      <c r="AT8" s="93">
        <v>180</v>
      </c>
      <c r="AU8" s="90">
        <v>106.79</v>
      </c>
      <c r="AV8" s="90">
        <v>118.66</v>
      </c>
      <c r="AW8" s="90">
        <v>3.78</v>
      </c>
      <c r="AX8" s="90">
        <v>4.2</v>
      </c>
      <c r="AY8" s="90">
        <v>3.258</v>
      </c>
      <c r="AZ8" s="90">
        <v>3.62</v>
      </c>
      <c r="BA8" s="90">
        <v>15.55</v>
      </c>
      <c r="BB8" s="90">
        <v>17.28</v>
      </c>
      <c r="BC8" s="89">
        <v>6.57</v>
      </c>
      <c r="BD8" s="89">
        <v>7.91</v>
      </c>
      <c r="BE8" s="94" t="s">
        <v>65</v>
      </c>
      <c r="BF8" s="60" t="s">
        <v>46</v>
      </c>
      <c r="BG8" s="93">
        <v>8</v>
      </c>
      <c r="BH8" s="93">
        <v>12</v>
      </c>
      <c r="BI8" s="90">
        <v>28</v>
      </c>
      <c r="BJ8" s="90">
        <v>42</v>
      </c>
      <c r="BK8" s="90">
        <v>2.1</v>
      </c>
      <c r="BL8" s="90">
        <v>3.16</v>
      </c>
      <c r="BM8" s="90">
        <v>2.13</v>
      </c>
      <c r="BN8" s="90">
        <v>3.19</v>
      </c>
      <c r="BO8" s="90"/>
      <c r="BP8" s="90"/>
      <c r="BQ8" s="89"/>
      <c r="BR8" s="89"/>
      <c r="BS8" s="236">
        <v>3</v>
      </c>
      <c r="BT8" s="12"/>
    </row>
    <row r="9" spans="1:72" s="1" customFormat="1" ht="25.5">
      <c r="A9" s="92"/>
      <c r="P9" s="60" t="s">
        <v>132</v>
      </c>
      <c r="Q9" s="93">
        <v>150</v>
      </c>
      <c r="R9" s="93">
        <v>180</v>
      </c>
      <c r="S9" s="90">
        <v>106.79</v>
      </c>
      <c r="T9" s="90">
        <v>118.66</v>
      </c>
      <c r="U9" s="90">
        <v>3.78</v>
      </c>
      <c r="V9" s="90">
        <v>4.2</v>
      </c>
      <c r="W9" s="90">
        <v>3.258</v>
      </c>
      <c r="X9" s="90">
        <v>3.62</v>
      </c>
      <c r="Y9" s="90">
        <v>15.55</v>
      </c>
      <c r="Z9" s="90">
        <v>17.28</v>
      </c>
      <c r="AA9" s="89">
        <v>6.53</v>
      </c>
      <c r="AB9" s="89">
        <v>7.81</v>
      </c>
      <c r="AC9" s="94" t="s">
        <v>65</v>
      </c>
      <c r="AD9" s="60" t="s">
        <v>141</v>
      </c>
      <c r="AE9" s="93">
        <v>150</v>
      </c>
      <c r="AF9" s="93">
        <v>180</v>
      </c>
      <c r="AG9" s="90">
        <v>130.22</v>
      </c>
      <c r="AH9" s="90">
        <v>149.63</v>
      </c>
      <c r="AI9" s="93">
        <v>4.13</v>
      </c>
      <c r="AJ9" s="93">
        <v>4.55</v>
      </c>
      <c r="AK9" s="93">
        <v>4.3899999999999997</v>
      </c>
      <c r="AL9" s="93">
        <v>4.78</v>
      </c>
      <c r="AM9" s="93">
        <v>18.239999999999998</v>
      </c>
      <c r="AN9" s="93">
        <v>21.75</v>
      </c>
      <c r="AO9" s="89">
        <v>6.44</v>
      </c>
      <c r="AP9" s="89">
        <v>7.73</v>
      </c>
      <c r="AQ9" s="96">
        <v>920</v>
      </c>
      <c r="BF9" s="60" t="s">
        <v>38</v>
      </c>
      <c r="BG9" s="93">
        <v>8</v>
      </c>
      <c r="BH9" s="93">
        <v>10</v>
      </c>
      <c r="BI9" s="90">
        <v>52.88</v>
      </c>
      <c r="BJ9" s="90">
        <v>66.099999999999994</v>
      </c>
      <c r="BK9" s="90">
        <v>0.06</v>
      </c>
      <c r="BL9" s="90">
        <v>0.08</v>
      </c>
      <c r="BM9" s="90">
        <v>5.8</v>
      </c>
      <c r="BN9" s="90">
        <v>7.25</v>
      </c>
      <c r="BO9" s="90">
        <v>0.1</v>
      </c>
      <c r="BP9" s="90">
        <v>0.13</v>
      </c>
      <c r="BQ9" s="89"/>
      <c r="BR9" s="89"/>
      <c r="BS9" s="94"/>
      <c r="BT9" s="12"/>
    </row>
    <row r="10" spans="1:72" s="1" customFormat="1">
      <c r="A10" s="92"/>
      <c r="P10" s="60"/>
      <c r="Q10" s="93"/>
      <c r="R10" s="93"/>
      <c r="S10" s="90"/>
      <c r="T10" s="90"/>
      <c r="U10" s="90"/>
      <c r="V10" s="90"/>
      <c r="W10" s="90"/>
      <c r="X10" s="90"/>
      <c r="Y10" s="90"/>
      <c r="Z10" s="90"/>
      <c r="AA10" s="89"/>
      <c r="AB10" s="89"/>
      <c r="AC10" s="94"/>
      <c r="BF10" s="60" t="s">
        <v>141</v>
      </c>
      <c r="BG10" s="93">
        <v>150</v>
      </c>
      <c r="BH10" s="93">
        <v>180</v>
      </c>
      <c r="BI10" s="90">
        <v>130.22</v>
      </c>
      <c r="BJ10" s="90">
        <v>149.63</v>
      </c>
      <c r="BK10" s="93">
        <v>4.13</v>
      </c>
      <c r="BL10" s="93">
        <v>4.55</v>
      </c>
      <c r="BM10" s="93">
        <v>4.3899999999999997</v>
      </c>
      <c r="BN10" s="93">
        <v>4.78</v>
      </c>
      <c r="BO10" s="93">
        <v>18.239999999999998</v>
      </c>
      <c r="BP10" s="93">
        <v>21.75</v>
      </c>
      <c r="BQ10" s="89">
        <v>6.48</v>
      </c>
      <c r="BR10" s="89">
        <v>7.84</v>
      </c>
      <c r="BS10" s="96">
        <v>920</v>
      </c>
      <c r="BT10" s="12"/>
    </row>
    <row r="11" spans="1:72" s="1" customFormat="1" ht="13.5" thickBot="1">
      <c r="A11" s="92"/>
      <c r="BF11" s="76"/>
      <c r="BG11" s="100">
        <f>SUM(BG5:BG10)</f>
        <v>396</v>
      </c>
      <c r="BH11" s="100">
        <f t="shared" ref="BH11:BP11" si="0">SUM(BH5:BH10)</f>
        <v>502</v>
      </c>
      <c r="BI11" s="100">
        <f t="shared" si="0"/>
        <v>488.94000000000005</v>
      </c>
      <c r="BJ11" s="100">
        <f t="shared" si="0"/>
        <v>612.51</v>
      </c>
      <c r="BK11" s="100">
        <f t="shared" si="0"/>
        <v>13.61</v>
      </c>
      <c r="BL11" s="100">
        <f t="shared" si="0"/>
        <v>17.03</v>
      </c>
      <c r="BM11" s="100">
        <f t="shared" si="0"/>
        <v>23.62</v>
      </c>
      <c r="BN11" s="100">
        <f t="shared" si="0"/>
        <v>30.220000000000002</v>
      </c>
      <c r="BO11" s="100">
        <f t="shared" si="0"/>
        <v>63.959999999999994</v>
      </c>
      <c r="BP11" s="100">
        <f t="shared" si="0"/>
        <v>79.460000000000008</v>
      </c>
      <c r="BQ11" s="101">
        <f>SUM(BQ5:BQ10)</f>
        <v>22.63</v>
      </c>
      <c r="BR11" s="101">
        <f>SUM(BR5:BR10)</f>
        <v>28.279999999999998</v>
      </c>
      <c r="BS11" s="102"/>
      <c r="BT11" s="12"/>
    </row>
    <row r="12" spans="1:72" s="78" customFormat="1" ht="13.5" thickBot="1">
      <c r="A12" s="98"/>
      <c r="B12" s="99"/>
      <c r="C12" s="100">
        <f t="shared" ref="C12:L12" si="1">SUM(C5:C8)</f>
        <v>343</v>
      </c>
      <c r="D12" s="100">
        <f t="shared" si="1"/>
        <v>430</v>
      </c>
      <c r="E12" s="100">
        <f t="shared" si="1"/>
        <v>396.42</v>
      </c>
      <c r="F12" s="100">
        <f t="shared" si="1"/>
        <v>484.76</v>
      </c>
      <c r="G12" s="100">
        <f t="shared" si="1"/>
        <v>11.9</v>
      </c>
      <c r="H12" s="100">
        <f t="shared" si="1"/>
        <v>14.52</v>
      </c>
      <c r="I12" s="100">
        <f t="shared" si="1"/>
        <v>14.288</v>
      </c>
      <c r="J12" s="100">
        <f t="shared" si="1"/>
        <v>17.79</v>
      </c>
      <c r="K12" s="100">
        <f t="shared" si="1"/>
        <v>58.070000000000007</v>
      </c>
      <c r="L12" s="100">
        <f t="shared" si="1"/>
        <v>70.69</v>
      </c>
      <c r="M12" s="101">
        <f>M5+M6+M8</f>
        <v>14.15</v>
      </c>
      <c r="N12" s="101">
        <f>N5+N6+N8</f>
        <v>18.23</v>
      </c>
      <c r="O12" s="102"/>
      <c r="P12" s="76" t="s">
        <v>15</v>
      </c>
      <c r="Q12" s="101">
        <f t="shared" ref="Q12:AB12" si="2">SUM(Q5:Q10)</f>
        <v>351</v>
      </c>
      <c r="R12" s="101">
        <f t="shared" si="2"/>
        <v>442</v>
      </c>
      <c r="S12" s="101">
        <f t="shared" si="2"/>
        <v>441.22</v>
      </c>
      <c r="T12" s="101">
        <f t="shared" si="2"/>
        <v>549.16</v>
      </c>
      <c r="U12" s="101">
        <f t="shared" si="2"/>
        <v>13.97</v>
      </c>
      <c r="V12" s="101">
        <f t="shared" si="2"/>
        <v>17.64</v>
      </c>
      <c r="W12" s="101">
        <f t="shared" si="2"/>
        <v>18.517999999999997</v>
      </c>
      <c r="X12" s="101">
        <f t="shared" si="2"/>
        <v>23.78</v>
      </c>
      <c r="Y12" s="101">
        <f t="shared" si="2"/>
        <v>54.47</v>
      </c>
      <c r="Z12" s="101">
        <f t="shared" si="2"/>
        <v>65.890000000000015</v>
      </c>
      <c r="AA12" s="101">
        <f t="shared" si="2"/>
        <v>22.68</v>
      </c>
      <c r="AB12" s="101">
        <f t="shared" si="2"/>
        <v>28.039999999999996</v>
      </c>
      <c r="AC12" s="102"/>
      <c r="AD12" s="99"/>
      <c r="AE12" s="100">
        <f t="shared" ref="AE12:AP12" si="3">SUM(AE5:AE9)</f>
        <v>388</v>
      </c>
      <c r="AF12" s="100">
        <f t="shared" si="3"/>
        <v>490</v>
      </c>
      <c r="AG12" s="100">
        <f t="shared" si="3"/>
        <v>501.59000000000003</v>
      </c>
      <c r="AH12" s="100">
        <f t="shared" si="3"/>
        <v>624.71</v>
      </c>
      <c r="AI12" s="100">
        <f t="shared" si="3"/>
        <v>13.2</v>
      </c>
      <c r="AJ12" s="100">
        <f t="shared" si="3"/>
        <v>16.13</v>
      </c>
      <c r="AK12" s="100">
        <f t="shared" si="3"/>
        <v>22.11</v>
      </c>
      <c r="AL12" s="100">
        <f t="shared" si="3"/>
        <v>27.87</v>
      </c>
      <c r="AM12" s="100">
        <f t="shared" si="3"/>
        <v>66.510000000000005</v>
      </c>
      <c r="AN12" s="100">
        <f t="shared" si="3"/>
        <v>82.86</v>
      </c>
      <c r="AO12" s="100">
        <f t="shared" si="3"/>
        <v>19.360000000000003</v>
      </c>
      <c r="AP12" s="100">
        <f t="shared" si="3"/>
        <v>23.63</v>
      </c>
      <c r="AQ12" s="102"/>
      <c r="AR12" s="99"/>
      <c r="AS12" s="101">
        <f t="shared" ref="AS12:BD12" si="4">SUM(AS5:AS11)</f>
        <v>343</v>
      </c>
      <c r="AT12" s="101">
        <f t="shared" si="4"/>
        <v>430</v>
      </c>
      <c r="AU12" s="101">
        <f t="shared" si="4"/>
        <v>403.47</v>
      </c>
      <c r="AV12" s="101">
        <f t="shared" si="4"/>
        <v>494.15999999999997</v>
      </c>
      <c r="AW12" s="101">
        <f t="shared" si="4"/>
        <v>11.15</v>
      </c>
      <c r="AX12" s="101">
        <f t="shared" si="4"/>
        <v>13.52</v>
      </c>
      <c r="AY12" s="101">
        <f t="shared" si="4"/>
        <v>14.928000000000001</v>
      </c>
      <c r="AZ12" s="101">
        <f t="shared" si="4"/>
        <v>18.650000000000002</v>
      </c>
      <c r="BA12" s="101">
        <f t="shared" si="4"/>
        <v>56.010000000000005</v>
      </c>
      <c r="BB12" s="101">
        <f t="shared" si="4"/>
        <v>67.95</v>
      </c>
      <c r="BC12" s="101">
        <f t="shared" si="4"/>
        <v>18.09</v>
      </c>
      <c r="BD12" s="101">
        <f t="shared" si="4"/>
        <v>21.83</v>
      </c>
      <c r="BE12" s="102">
        <f>SUM(BE38:BE41)</f>
        <v>923</v>
      </c>
      <c r="BT12" s="77"/>
    </row>
    <row r="13" spans="1:72" s="78" customFormat="1" ht="13.5" thickBot="1">
      <c r="A13" s="103" t="s">
        <v>3</v>
      </c>
      <c r="B13" s="104" t="s">
        <v>53</v>
      </c>
      <c r="C13" s="93">
        <v>30</v>
      </c>
      <c r="D13" s="93">
        <v>30</v>
      </c>
      <c r="E13" s="90">
        <v>145.94999999999999</v>
      </c>
      <c r="F13" s="90">
        <v>145.94999999999999</v>
      </c>
      <c r="G13" s="90">
        <v>2.63</v>
      </c>
      <c r="H13" s="90">
        <v>2.63</v>
      </c>
      <c r="I13" s="90">
        <v>3.43</v>
      </c>
      <c r="J13" s="90">
        <v>3.43</v>
      </c>
      <c r="K13" s="90">
        <v>26.04</v>
      </c>
      <c r="L13" s="90">
        <v>26.04</v>
      </c>
      <c r="M13" s="89">
        <v>3.15</v>
      </c>
      <c r="N13" s="89">
        <v>3.15</v>
      </c>
      <c r="O13" s="94"/>
      <c r="P13" s="80"/>
      <c r="Q13" s="105"/>
      <c r="R13" s="105"/>
      <c r="S13" s="105"/>
      <c r="T13" s="106"/>
      <c r="U13" s="106"/>
      <c r="V13" s="106"/>
      <c r="W13" s="106"/>
      <c r="X13" s="106"/>
      <c r="Y13" s="106"/>
      <c r="Z13" s="106"/>
      <c r="AA13" s="101"/>
      <c r="AB13" s="105"/>
      <c r="AC13" s="107"/>
      <c r="AD13" s="104" t="s">
        <v>53</v>
      </c>
      <c r="AE13" s="93">
        <v>30</v>
      </c>
      <c r="AF13" s="93">
        <v>30</v>
      </c>
      <c r="AG13" s="90">
        <v>145.94999999999999</v>
      </c>
      <c r="AH13" s="90">
        <v>145.94999999999999</v>
      </c>
      <c r="AI13" s="90">
        <v>2.63</v>
      </c>
      <c r="AJ13" s="90">
        <v>2.63</v>
      </c>
      <c r="AK13" s="90">
        <v>3.43</v>
      </c>
      <c r="AL13" s="90">
        <v>3.43</v>
      </c>
      <c r="AM13" s="90">
        <v>26.04</v>
      </c>
      <c r="AN13" s="90">
        <v>26.04</v>
      </c>
      <c r="AO13" s="89">
        <v>3.15</v>
      </c>
      <c r="AP13" s="89">
        <v>3.15</v>
      </c>
      <c r="AQ13" s="94"/>
      <c r="AR13" s="114" t="s">
        <v>47</v>
      </c>
      <c r="AS13" s="115">
        <v>140</v>
      </c>
      <c r="AT13" s="116">
        <v>140</v>
      </c>
      <c r="AU13" s="115">
        <v>111.04</v>
      </c>
      <c r="AV13" s="117">
        <v>111.04</v>
      </c>
      <c r="AW13" s="117">
        <v>0.75</v>
      </c>
      <c r="AX13" s="117">
        <v>0.75</v>
      </c>
      <c r="AY13" s="117">
        <v>0.56000000000000005</v>
      </c>
      <c r="AZ13" s="117">
        <v>0.56000000000000005</v>
      </c>
      <c r="BA13" s="117">
        <v>19.46</v>
      </c>
      <c r="BB13" s="117">
        <v>19.46</v>
      </c>
      <c r="BC13" s="116">
        <v>16.8</v>
      </c>
      <c r="BD13" s="116">
        <v>16.8</v>
      </c>
      <c r="BE13" s="118" t="s">
        <v>81</v>
      </c>
      <c r="BF13" s="104" t="s">
        <v>53</v>
      </c>
      <c r="BG13" s="93">
        <v>30</v>
      </c>
      <c r="BH13" s="93">
        <v>30</v>
      </c>
      <c r="BI13" s="90">
        <v>145.94999999999999</v>
      </c>
      <c r="BJ13" s="90">
        <v>145.94999999999999</v>
      </c>
      <c r="BK13" s="90">
        <v>2.63</v>
      </c>
      <c r="BL13" s="90">
        <v>2.63</v>
      </c>
      <c r="BM13" s="90">
        <v>3.43</v>
      </c>
      <c r="BN13" s="90">
        <v>3.43</v>
      </c>
      <c r="BO13" s="90">
        <v>26.04</v>
      </c>
      <c r="BP13" s="90">
        <v>26.04</v>
      </c>
      <c r="BQ13" s="89">
        <v>3.15</v>
      </c>
      <c r="BR13" s="89">
        <v>3.15</v>
      </c>
      <c r="BS13" s="94"/>
      <c r="BT13" s="77"/>
    </row>
    <row r="14" spans="1:72" ht="13.5" thickBot="1">
      <c r="A14" s="111"/>
      <c r="B14" s="82" t="s">
        <v>130</v>
      </c>
      <c r="C14" s="257">
        <v>200</v>
      </c>
      <c r="D14" s="257">
        <v>150</v>
      </c>
      <c r="E14" s="257">
        <v>92</v>
      </c>
      <c r="F14" s="257">
        <v>69</v>
      </c>
      <c r="G14" s="257">
        <v>1</v>
      </c>
      <c r="H14" s="257">
        <v>0.75</v>
      </c>
      <c r="I14" s="257">
        <v>0.2</v>
      </c>
      <c r="J14" s="257">
        <v>0.15</v>
      </c>
      <c r="K14" s="257">
        <v>20.2</v>
      </c>
      <c r="L14" s="257">
        <v>15.15</v>
      </c>
      <c r="M14" s="253">
        <v>14.78</v>
      </c>
      <c r="N14" s="253">
        <v>7.11</v>
      </c>
      <c r="O14" s="258"/>
      <c r="P14" s="114" t="s">
        <v>47</v>
      </c>
      <c r="Q14" s="115">
        <v>140</v>
      </c>
      <c r="R14" s="116">
        <v>140</v>
      </c>
      <c r="S14" s="115">
        <v>111.04</v>
      </c>
      <c r="T14" s="117">
        <v>111.04</v>
      </c>
      <c r="U14" s="117">
        <v>0.75</v>
      </c>
      <c r="V14" s="117">
        <v>0.75</v>
      </c>
      <c r="W14" s="117">
        <v>0.56000000000000005</v>
      </c>
      <c r="X14" s="117">
        <v>0.56000000000000005</v>
      </c>
      <c r="Y14" s="117">
        <v>19.46</v>
      </c>
      <c r="Z14" s="117">
        <v>19.46</v>
      </c>
      <c r="AA14" s="116">
        <v>16.8</v>
      </c>
      <c r="AB14" s="116">
        <v>16.8</v>
      </c>
      <c r="AC14" s="118" t="s">
        <v>81</v>
      </c>
      <c r="AD14" s="82" t="s">
        <v>40</v>
      </c>
      <c r="AE14" s="112">
        <v>120</v>
      </c>
      <c r="AF14" s="112">
        <v>150</v>
      </c>
      <c r="AG14" s="112">
        <v>55.2</v>
      </c>
      <c r="AH14" s="112">
        <v>69</v>
      </c>
      <c r="AI14" s="112">
        <v>0.6</v>
      </c>
      <c r="AJ14" s="112">
        <v>0.75</v>
      </c>
      <c r="AK14" s="112">
        <v>0.12</v>
      </c>
      <c r="AL14" s="112">
        <v>0.15</v>
      </c>
      <c r="AM14" s="112">
        <v>12.12</v>
      </c>
      <c r="AN14" s="112">
        <v>15.15</v>
      </c>
      <c r="AO14" s="84">
        <v>5.69</v>
      </c>
      <c r="AP14" s="84">
        <v>7.11</v>
      </c>
      <c r="AQ14" s="113"/>
      <c r="AR14" s="8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84"/>
      <c r="BD14" s="84"/>
      <c r="BE14" s="113"/>
      <c r="BF14" s="82" t="s">
        <v>40</v>
      </c>
      <c r="BG14" s="112">
        <v>120</v>
      </c>
      <c r="BH14" s="112">
        <v>150</v>
      </c>
      <c r="BI14" s="112">
        <v>55.2</v>
      </c>
      <c r="BJ14" s="112">
        <v>69</v>
      </c>
      <c r="BK14" s="112">
        <v>0.6</v>
      </c>
      <c r="BL14" s="112">
        <v>0.75</v>
      </c>
      <c r="BM14" s="112">
        <v>0.12</v>
      </c>
      <c r="BN14" s="112">
        <v>0.15</v>
      </c>
      <c r="BO14" s="112">
        <v>12.12</v>
      </c>
      <c r="BP14" s="112">
        <v>15.15</v>
      </c>
      <c r="BQ14" s="84">
        <v>5.69</v>
      </c>
      <c r="BR14" s="84">
        <v>7.11</v>
      </c>
      <c r="BS14" s="113"/>
      <c r="BT14" s="18"/>
    </row>
    <row r="15" spans="1:72" s="78" customFormat="1" ht="13.5" thickBot="1">
      <c r="A15" s="98"/>
      <c r="B15" s="99"/>
      <c r="C15" s="100">
        <f>SUM(C13:C14)</f>
        <v>230</v>
      </c>
      <c r="D15" s="100">
        <f>SUM(D13:D14)</f>
        <v>180</v>
      </c>
      <c r="E15" s="101">
        <f>SUM(E13:E14)</f>
        <v>237.95</v>
      </c>
      <c r="F15" s="101">
        <f>SUM(F13:F14)</f>
        <v>214.95</v>
      </c>
      <c r="G15" s="101">
        <f t="shared" ref="G15:L15" si="5">SUM(G13:G14)</f>
        <v>3.63</v>
      </c>
      <c r="H15" s="101">
        <f t="shared" si="5"/>
        <v>3.38</v>
      </c>
      <c r="I15" s="101">
        <f t="shared" si="5"/>
        <v>3.6300000000000003</v>
      </c>
      <c r="J15" s="101">
        <f t="shared" si="5"/>
        <v>3.58</v>
      </c>
      <c r="K15" s="101">
        <f t="shared" si="5"/>
        <v>46.239999999999995</v>
      </c>
      <c r="L15" s="101">
        <f t="shared" si="5"/>
        <v>41.19</v>
      </c>
      <c r="M15" s="101">
        <f>SUM(M13:M14)</f>
        <v>17.93</v>
      </c>
      <c r="N15" s="101">
        <f>SUM(N13:N14)</f>
        <v>10.26</v>
      </c>
      <c r="O15" s="102"/>
      <c r="P15" s="76" t="s">
        <v>15</v>
      </c>
      <c r="Q15" s="100">
        <f>SUM(Q13:Q14)</f>
        <v>140</v>
      </c>
      <c r="R15" s="100">
        <f t="shared" ref="R15:Z15" si="6">SUM(R13:R14)</f>
        <v>140</v>
      </c>
      <c r="S15" s="100">
        <f t="shared" si="6"/>
        <v>111.04</v>
      </c>
      <c r="T15" s="100">
        <f t="shared" si="6"/>
        <v>111.04</v>
      </c>
      <c r="U15" s="100">
        <f t="shared" si="6"/>
        <v>0.75</v>
      </c>
      <c r="V15" s="100">
        <f t="shared" si="6"/>
        <v>0.75</v>
      </c>
      <c r="W15" s="100">
        <f t="shared" si="6"/>
        <v>0.56000000000000005</v>
      </c>
      <c r="X15" s="100">
        <f t="shared" si="6"/>
        <v>0.56000000000000005</v>
      </c>
      <c r="Y15" s="100">
        <f t="shared" si="6"/>
        <v>19.46</v>
      </c>
      <c r="Z15" s="100">
        <f t="shared" si="6"/>
        <v>19.46</v>
      </c>
      <c r="AA15" s="101">
        <f>SUM(AA14)</f>
        <v>16.8</v>
      </c>
      <c r="AB15" s="101">
        <f>SUM(AB14)</f>
        <v>16.8</v>
      </c>
      <c r="AC15" s="102"/>
      <c r="AD15" s="99"/>
      <c r="AE15" s="100">
        <f>SUM(AE13:AE14)</f>
        <v>150</v>
      </c>
      <c r="AF15" s="100">
        <f t="shared" ref="AF15:AP15" si="7">SUM(AF13:AF14)</f>
        <v>180</v>
      </c>
      <c r="AG15" s="100">
        <f t="shared" si="7"/>
        <v>201.14999999999998</v>
      </c>
      <c r="AH15" s="100">
        <f t="shared" si="7"/>
        <v>214.95</v>
      </c>
      <c r="AI15" s="100">
        <f t="shared" si="7"/>
        <v>3.23</v>
      </c>
      <c r="AJ15" s="100">
        <f t="shared" si="7"/>
        <v>3.38</v>
      </c>
      <c r="AK15" s="100">
        <f t="shared" si="7"/>
        <v>3.5500000000000003</v>
      </c>
      <c r="AL15" s="100">
        <f t="shared" si="7"/>
        <v>3.58</v>
      </c>
      <c r="AM15" s="100">
        <f t="shared" si="7"/>
        <v>38.159999999999997</v>
      </c>
      <c r="AN15" s="100">
        <f t="shared" si="7"/>
        <v>41.19</v>
      </c>
      <c r="AO15" s="101">
        <f>SUM(AO13:AO14)</f>
        <v>8.84</v>
      </c>
      <c r="AP15" s="100">
        <f t="shared" si="7"/>
        <v>10.26</v>
      </c>
      <c r="AQ15" s="102"/>
      <c r="AR15" s="99"/>
      <c r="AS15" s="100">
        <f>SUM(AS13:AS14)</f>
        <v>140</v>
      </c>
      <c r="AT15" s="100">
        <f t="shared" ref="AT15:BB15" si="8">SUM(AT13:AT14)</f>
        <v>140</v>
      </c>
      <c r="AU15" s="100">
        <f t="shared" si="8"/>
        <v>111.04</v>
      </c>
      <c r="AV15" s="100">
        <f t="shared" si="8"/>
        <v>111.04</v>
      </c>
      <c r="AW15" s="100">
        <f t="shared" si="8"/>
        <v>0.75</v>
      </c>
      <c r="AX15" s="100">
        <f t="shared" si="8"/>
        <v>0.75</v>
      </c>
      <c r="AY15" s="100">
        <f t="shared" si="8"/>
        <v>0.56000000000000005</v>
      </c>
      <c r="AZ15" s="100">
        <f t="shared" si="8"/>
        <v>0.56000000000000005</v>
      </c>
      <c r="BA15" s="100">
        <f t="shared" si="8"/>
        <v>19.46</v>
      </c>
      <c r="BB15" s="100">
        <f t="shared" si="8"/>
        <v>19.46</v>
      </c>
      <c r="BC15" s="101">
        <f>SUM(BC13:BC14)</f>
        <v>16.8</v>
      </c>
      <c r="BD15" s="101">
        <f>SUM(BD13:BD14)</f>
        <v>16.8</v>
      </c>
      <c r="BE15" s="102">
        <f>BE45</f>
        <v>0</v>
      </c>
      <c r="BF15" s="76"/>
      <c r="BG15" s="100">
        <f>SUM(BG13:BG14)</f>
        <v>150</v>
      </c>
      <c r="BH15" s="100">
        <f t="shared" ref="BH15:BP15" si="9">SUM(BH13:BH14)</f>
        <v>180</v>
      </c>
      <c r="BI15" s="100">
        <f t="shared" si="9"/>
        <v>201.14999999999998</v>
      </c>
      <c r="BJ15" s="100">
        <f>SUM(BJ13:BJ14)</f>
        <v>214.95</v>
      </c>
      <c r="BK15" s="100">
        <f t="shared" si="9"/>
        <v>3.23</v>
      </c>
      <c r="BL15" s="100">
        <f t="shared" si="9"/>
        <v>3.38</v>
      </c>
      <c r="BM15" s="100">
        <f t="shared" si="9"/>
        <v>3.5500000000000003</v>
      </c>
      <c r="BN15" s="100">
        <f t="shared" si="9"/>
        <v>3.58</v>
      </c>
      <c r="BO15" s="100">
        <f t="shared" si="9"/>
        <v>38.159999999999997</v>
      </c>
      <c r="BP15" s="100">
        <f t="shared" si="9"/>
        <v>41.19</v>
      </c>
      <c r="BQ15" s="101">
        <f>SUM(BQ13:BQ14)</f>
        <v>8.84</v>
      </c>
      <c r="BR15" s="101">
        <f>SUM(BR13:BR14)</f>
        <v>10.26</v>
      </c>
      <c r="BS15" s="102"/>
      <c r="BT15" s="77"/>
    </row>
    <row r="16" spans="1:72" ht="28.5" customHeight="1" thickBot="1">
      <c r="A16" s="121" t="s">
        <v>4</v>
      </c>
      <c r="B16" s="120" t="s">
        <v>54</v>
      </c>
      <c r="C16" s="93">
        <v>170</v>
      </c>
      <c r="D16" s="93">
        <v>220</v>
      </c>
      <c r="E16" s="90">
        <v>75.48</v>
      </c>
      <c r="F16" s="90">
        <v>97.68</v>
      </c>
      <c r="G16" s="90">
        <v>1.734</v>
      </c>
      <c r="H16" s="90">
        <v>2.2440000000000002</v>
      </c>
      <c r="I16" s="90">
        <v>3.7909999999999999</v>
      </c>
      <c r="J16" s="90">
        <v>4.9059999999999997</v>
      </c>
      <c r="K16" s="90">
        <v>9.452</v>
      </c>
      <c r="L16" s="90">
        <v>12.231999999999999</v>
      </c>
      <c r="M16" s="90">
        <v>1.19</v>
      </c>
      <c r="N16" s="90">
        <v>1.54</v>
      </c>
      <c r="O16" s="90" t="s">
        <v>99</v>
      </c>
      <c r="P16" s="47" t="s">
        <v>153</v>
      </c>
      <c r="Q16" s="221">
        <v>45</v>
      </c>
      <c r="R16" s="221">
        <v>60</v>
      </c>
      <c r="S16" s="221">
        <v>55.8</v>
      </c>
      <c r="T16" s="221">
        <v>74.400000000000006</v>
      </c>
      <c r="U16" s="221">
        <v>0.54</v>
      </c>
      <c r="V16" s="221">
        <v>0.72</v>
      </c>
      <c r="W16" s="221">
        <v>4.68</v>
      </c>
      <c r="X16" s="221">
        <v>6.24</v>
      </c>
      <c r="Y16" s="221">
        <v>2.79</v>
      </c>
      <c r="Z16" s="221">
        <v>3.72</v>
      </c>
      <c r="AA16" s="221"/>
      <c r="AB16" s="221"/>
      <c r="AC16" s="23">
        <v>53</v>
      </c>
      <c r="AD16" s="120" t="s">
        <v>56</v>
      </c>
      <c r="AE16" s="93">
        <v>170</v>
      </c>
      <c r="AF16" s="93">
        <v>220</v>
      </c>
      <c r="AG16" s="93">
        <v>56.44</v>
      </c>
      <c r="AH16" s="93">
        <v>73.040000000000006</v>
      </c>
      <c r="AI16" s="123">
        <v>1.19</v>
      </c>
      <c r="AJ16" s="123">
        <v>1.54</v>
      </c>
      <c r="AK16" s="123">
        <v>3.383</v>
      </c>
      <c r="AL16" s="123">
        <v>4.3780000000000001</v>
      </c>
      <c r="AM16" s="123">
        <v>5.2869999999999999</v>
      </c>
      <c r="AN16" s="123">
        <v>6.8419999999999996</v>
      </c>
      <c r="AO16" s="89">
        <v>8.9600000000000009</v>
      </c>
      <c r="AP16" s="89">
        <v>10.8</v>
      </c>
      <c r="AQ16" s="96" t="s">
        <v>69</v>
      </c>
      <c r="AR16" s="122" t="s">
        <v>142</v>
      </c>
      <c r="AS16" s="123">
        <v>170</v>
      </c>
      <c r="AT16" s="123">
        <v>220</v>
      </c>
      <c r="AU16" s="123">
        <v>99.6</v>
      </c>
      <c r="AV16" s="123">
        <v>134.9</v>
      </c>
      <c r="AW16" s="90">
        <v>4.5199999999999996</v>
      </c>
      <c r="AX16" s="90">
        <v>5.93</v>
      </c>
      <c r="AY16" s="90">
        <v>4.6399999999999997</v>
      </c>
      <c r="AZ16" s="90">
        <v>5.18</v>
      </c>
      <c r="BA16" s="90">
        <v>9</v>
      </c>
      <c r="BB16" s="90">
        <v>12.73</v>
      </c>
      <c r="BC16" s="93">
        <v>6.96</v>
      </c>
      <c r="BD16" s="93">
        <v>8.75</v>
      </c>
      <c r="BE16" s="128" t="s">
        <v>106</v>
      </c>
      <c r="BF16" s="122" t="s">
        <v>60</v>
      </c>
      <c r="BG16" s="123">
        <v>170</v>
      </c>
      <c r="BH16" s="123">
        <v>220</v>
      </c>
      <c r="BI16" s="123">
        <v>98.69</v>
      </c>
      <c r="BJ16" s="123">
        <v>127.6</v>
      </c>
      <c r="BK16" s="90">
        <v>2.79</v>
      </c>
      <c r="BL16" s="90">
        <v>3.61</v>
      </c>
      <c r="BM16" s="90">
        <v>4.08</v>
      </c>
      <c r="BN16" s="90">
        <v>6.3</v>
      </c>
      <c r="BO16" s="90">
        <v>14.25</v>
      </c>
      <c r="BP16" s="90">
        <v>18.41</v>
      </c>
      <c r="BQ16" s="93">
        <v>11.05</v>
      </c>
      <c r="BR16" s="93">
        <v>13.24</v>
      </c>
      <c r="BS16" s="128" t="s">
        <v>106</v>
      </c>
      <c r="BT16" s="18"/>
    </row>
    <row r="17" spans="1:72" ht="27.75" customHeight="1">
      <c r="A17" s="126"/>
      <c r="B17" s="120" t="s">
        <v>156</v>
      </c>
      <c r="C17" s="93">
        <v>120</v>
      </c>
      <c r="D17" s="93">
        <v>200</v>
      </c>
      <c r="E17" s="90">
        <v>235.83</v>
      </c>
      <c r="F17" s="90">
        <v>306.94</v>
      </c>
      <c r="G17" s="90">
        <v>16.62</v>
      </c>
      <c r="H17" s="90">
        <v>21.96</v>
      </c>
      <c r="I17" s="90">
        <v>13.65</v>
      </c>
      <c r="J17" s="90">
        <v>17.89</v>
      </c>
      <c r="K17" s="90">
        <v>11.65</v>
      </c>
      <c r="L17" s="90">
        <v>14.6</v>
      </c>
      <c r="M17" s="90">
        <v>19.73</v>
      </c>
      <c r="N17" s="90">
        <v>22.88</v>
      </c>
      <c r="O17" s="90" t="s">
        <v>85</v>
      </c>
      <c r="P17" s="124" t="s">
        <v>135</v>
      </c>
      <c r="Q17" s="90">
        <v>150</v>
      </c>
      <c r="R17" s="90">
        <v>200</v>
      </c>
      <c r="S17" s="115">
        <v>89.5</v>
      </c>
      <c r="T17" s="115">
        <v>121.7</v>
      </c>
      <c r="U17" s="115">
        <v>3.64</v>
      </c>
      <c r="V17" s="90">
        <v>5.41</v>
      </c>
      <c r="W17" s="90">
        <v>4.01</v>
      </c>
      <c r="X17" s="90">
        <v>5.66</v>
      </c>
      <c r="Y17" s="90">
        <v>9.1199999999999992</v>
      </c>
      <c r="Z17" s="90">
        <v>11.49</v>
      </c>
      <c r="AA17" s="116">
        <v>12.66</v>
      </c>
      <c r="AB17" s="116">
        <v>15.68</v>
      </c>
      <c r="AC17" s="125" t="s">
        <v>102</v>
      </c>
      <c r="AD17" s="95" t="s">
        <v>14</v>
      </c>
      <c r="AE17" s="93">
        <v>10</v>
      </c>
      <c r="AF17" s="93">
        <v>12</v>
      </c>
      <c r="AG17" s="90">
        <v>11.34</v>
      </c>
      <c r="AH17" s="90">
        <v>14.58</v>
      </c>
      <c r="AI17" s="90">
        <v>0.18</v>
      </c>
      <c r="AJ17" s="90">
        <v>0.23</v>
      </c>
      <c r="AK17" s="90">
        <v>1.05</v>
      </c>
      <c r="AL17" s="90">
        <v>1.35</v>
      </c>
      <c r="AM17" s="90">
        <v>0.25</v>
      </c>
      <c r="AN17" s="90">
        <v>0.32</v>
      </c>
      <c r="AO17" s="90"/>
      <c r="AP17" s="90"/>
      <c r="AR17" s="120" t="s">
        <v>97</v>
      </c>
      <c r="AS17" s="93">
        <v>75</v>
      </c>
      <c r="AT17" s="93">
        <v>85</v>
      </c>
      <c r="AU17" s="93">
        <v>188.8</v>
      </c>
      <c r="AV17" s="93">
        <v>227.4</v>
      </c>
      <c r="AW17" s="90">
        <v>14.24</v>
      </c>
      <c r="AX17" s="90">
        <v>16.02</v>
      </c>
      <c r="AY17" s="90">
        <v>12</v>
      </c>
      <c r="AZ17" s="90">
        <v>13.75</v>
      </c>
      <c r="BA17" s="90">
        <v>10.44</v>
      </c>
      <c r="BB17" s="90">
        <v>11.87</v>
      </c>
      <c r="BC17" s="93">
        <v>16.260000000000002</v>
      </c>
      <c r="BD17" s="93">
        <v>19.170000000000002</v>
      </c>
      <c r="BE17" s="93" t="s">
        <v>108</v>
      </c>
      <c r="BF17" s="95" t="s">
        <v>14</v>
      </c>
      <c r="BG17" s="93">
        <v>7</v>
      </c>
      <c r="BH17" s="93">
        <v>9</v>
      </c>
      <c r="BI17" s="90">
        <v>11.34</v>
      </c>
      <c r="BJ17" s="90">
        <v>14.58</v>
      </c>
      <c r="BK17" s="90">
        <v>0.18</v>
      </c>
      <c r="BL17" s="90">
        <v>0.23</v>
      </c>
      <c r="BM17" s="90">
        <v>1.05</v>
      </c>
      <c r="BN17" s="90">
        <v>1.35</v>
      </c>
      <c r="BO17" s="90">
        <v>0.25</v>
      </c>
      <c r="BP17" s="90">
        <v>0.32</v>
      </c>
      <c r="BQ17" s="90"/>
      <c r="BR17" s="90"/>
      <c r="BS17" s="129"/>
      <c r="BT17" s="18"/>
    </row>
    <row r="18" spans="1:72" ht="39.75" customHeight="1">
      <c r="A18" s="126"/>
      <c r="B18" s="60" t="s">
        <v>131</v>
      </c>
      <c r="C18" s="93">
        <v>150</v>
      </c>
      <c r="D18" s="93">
        <v>180</v>
      </c>
      <c r="E18" s="123">
        <v>20.75</v>
      </c>
      <c r="F18" s="123">
        <v>66.06</v>
      </c>
      <c r="G18" s="123">
        <v>0.36</v>
      </c>
      <c r="H18" s="123">
        <v>0.56999999999999995</v>
      </c>
      <c r="I18" s="123">
        <v>0.02</v>
      </c>
      <c r="J18" s="123">
        <v>0.03</v>
      </c>
      <c r="K18" s="123">
        <v>4.7</v>
      </c>
      <c r="L18" s="123">
        <v>15.83</v>
      </c>
      <c r="M18" s="93">
        <v>1.33</v>
      </c>
      <c r="N18" s="93">
        <v>2.2799999999999998</v>
      </c>
      <c r="O18" s="90" t="s">
        <v>79</v>
      </c>
      <c r="P18" s="120" t="s">
        <v>112</v>
      </c>
      <c r="Q18" s="93">
        <v>80</v>
      </c>
      <c r="R18" s="93">
        <v>90</v>
      </c>
      <c r="S18" s="93">
        <v>228.8</v>
      </c>
      <c r="T18" s="93">
        <v>257.39999999999998</v>
      </c>
      <c r="U18" s="123">
        <v>14.24</v>
      </c>
      <c r="V18" s="123">
        <v>16.02</v>
      </c>
      <c r="W18" s="123">
        <v>14</v>
      </c>
      <c r="X18" s="123">
        <v>15.75</v>
      </c>
      <c r="Y18" s="123">
        <v>11.44</v>
      </c>
      <c r="Z18" s="123">
        <v>12.87</v>
      </c>
      <c r="AA18" s="89">
        <v>18.97</v>
      </c>
      <c r="AB18" s="89">
        <v>21.39</v>
      </c>
      <c r="AC18" s="96" t="s">
        <v>67</v>
      </c>
      <c r="AD18" s="120" t="s">
        <v>96</v>
      </c>
      <c r="AE18" s="93">
        <v>65</v>
      </c>
      <c r="AF18" s="93">
        <v>72</v>
      </c>
      <c r="AG18" s="93">
        <v>112.44</v>
      </c>
      <c r="AH18" s="93">
        <v>129.53</v>
      </c>
      <c r="AI18" s="90">
        <v>12.16</v>
      </c>
      <c r="AJ18" s="90">
        <v>13.65</v>
      </c>
      <c r="AK18" s="90">
        <v>6.89</v>
      </c>
      <c r="AL18" s="90">
        <v>8.06</v>
      </c>
      <c r="AM18" s="90">
        <v>0.50209999999999999</v>
      </c>
      <c r="AN18" s="90">
        <v>0.67449999999999999</v>
      </c>
      <c r="AO18" s="93">
        <v>24.22</v>
      </c>
      <c r="AP18" s="93">
        <v>27.88</v>
      </c>
      <c r="AQ18" s="93" t="s">
        <v>91</v>
      </c>
      <c r="AR18" s="186" t="s">
        <v>111</v>
      </c>
      <c r="AS18" s="187">
        <v>100</v>
      </c>
      <c r="AT18" s="187">
        <v>150</v>
      </c>
      <c r="AU18" s="187">
        <v>113</v>
      </c>
      <c r="AV18" s="187">
        <v>170</v>
      </c>
      <c r="AW18" s="93">
        <v>4.2</v>
      </c>
      <c r="AX18" s="93">
        <v>46.3</v>
      </c>
      <c r="AY18" s="93">
        <v>2.2999999999999998</v>
      </c>
      <c r="AZ18" s="93">
        <v>3.5</v>
      </c>
      <c r="BA18" s="93">
        <v>12.5</v>
      </c>
      <c r="BB18" s="93">
        <v>18.8</v>
      </c>
      <c r="BC18" s="93">
        <v>3.31</v>
      </c>
      <c r="BD18" s="188">
        <v>4.37</v>
      </c>
      <c r="BE18" s="189" t="s">
        <v>114</v>
      </c>
      <c r="BF18" s="120" t="s">
        <v>154</v>
      </c>
      <c r="BG18" s="93">
        <v>105</v>
      </c>
      <c r="BH18" s="93">
        <v>120</v>
      </c>
      <c r="BI18" s="93">
        <v>145.33600000000001</v>
      </c>
      <c r="BJ18" s="93">
        <v>181.67</v>
      </c>
      <c r="BK18" s="123">
        <v>9.9440000000000008</v>
      </c>
      <c r="BL18" s="123">
        <v>12.43</v>
      </c>
      <c r="BM18" s="123">
        <v>8.1999999999999993</v>
      </c>
      <c r="BN18" s="123">
        <v>10.25</v>
      </c>
      <c r="BO18" s="123">
        <v>7.82</v>
      </c>
      <c r="BP18" s="123">
        <v>9.7799999999999994</v>
      </c>
      <c r="BQ18" s="89">
        <v>25.68</v>
      </c>
      <c r="BR18" s="89">
        <v>28.18</v>
      </c>
      <c r="BS18" s="96" t="s">
        <v>152</v>
      </c>
      <c r="BT18" s="18"/>
    </row>
    <row r="19" spans="1:72" ht="30.75" customHeight="1">
      <c r="A19" s="126"/>
      <c r="B19" s="95" t="s">
        <v>41</v>
      </c>
      <c r="C19" s="93">
        <v>40</v>
      </c>
      <c r="D19" s="93">
        <v>50</v>
      </c>
      <c r="E19" s="93">
        <v>90.8</v>
      </c>
      <c r="F19" s="93">
        <v>113.5</v>
      </c>
      <c r="G19" s="93">
        <v>2.3199999999999998</v>
      </c>
      <c r="H19" s="93">
        <v>2.9</v>
      </c>
      <c r="I19" s="93">
        <v>0.36</v>
      </c>
      <c r="J19" s="93">
        <v>0.45</v>
      </c>
      <c r="K19" s="93">
        <v>19.52</v>
      </c>
      <c r="L19" s="93">
        <v>24.4</v>
      </c>
      <c r="M19" s="93">
        <v>1.1200000000000001</v>
      </c>
      <c r="N19" s="93">
        <v>1.4</v>
      </c>
      <c r="O19" s="130"/>
      <c r="P19" s="95" t="s">
        <v>55</v>
      </c>
      <c r="Q19" s="93">
        <v>130</v>
      </c>
      <c r="R19" s="93">
        <v>150</v>
      </c>
      <c r="S19" s="123">
        <v>149.5</v>
      </c>
      <c r="T19" s="123">
        <v>172.5</v>
      </c>
      <c r="U19" s="224">
        <v>3.41</v>
      </c>
      <c r="V19" s="123">
        <v>3.94</v>
      </c>
      <c r="W19" s="123">
        <v>7.15</v>
      </c>
      <c r="X19" s="123">
        <v>8.25</v>
      </c>
      <c r="Y19" s="123">
        <v>17.71</v>
      </c>
      <c r="Z19" s="123">
        <v>20.440000000000001</v>
      </c>
      <c r="AA19" s="93">
        <v>5.59</v>
      </c>
      <c r="AB19" s="93">
        <v>6.65</v>
      </c>
      <c r="AC19" s="90" t="s">
        <v>64</v>
      </c>
      <c r="AD19" s="60" t="s">
        <v>59</v>
      </c>
      <c r="AE19" s="93">
        <v>100</v>
      </c>
      <c r="AF19" s="93">
        <v>120</v>
      </c>
      <c r="AG19" s="93">
        <v>96.6</v>
      </c>
      <c r="AH19" s="90">
        <v>115.92</v>
      </c>
      <c r="AI19" s="90">
        <v>3.77</v>
      </c>
      <c r="AJ19" s="90">
        <v>4.524</v>
      </c>
      <c r="AK19" s="90">
        <v>0.45</v>
      </c>
      <c r="AL19" s="90">
        <v>0.54</v>
      </c>
      <c r="AM19" s="90">
        <v>19.36</v>
      </c>
      <c r="AN19" s="90">
        <v>23.231999999999999</v>
      </c>
      <c r="AO19" s="89">
        <v>2.15</v>
      </c>
      <c r="AP19" s="89">
        <v>2.74</v>
      </c>
      <c r="AQ19" s="91" t="s">
        <v>72</v>
      </c>
      <c r="AR19" s="95" t="s">
        <v>41</v>
      </c>
      <c r="AS19" s="93">
        <v>40</v>
      </c>
      <c r="AT19" s="93">
        <v>50</v>
      </c>
      <c r="AU19" s="93">
        <v>90.8</v>
      </c>
      <c r="AV19" s="93">
        <v>113.5</v>
      </c>
      <c r="AW19" s="93">
        <v>2.3199999999999998</v>
      </c>
      <c r="AX19" s="93">
        <v>2.9</v>
      </c>
      <c r="AY19" s="93">
        <v>0.36</v>
      </c>
      <c r="AZ19" s="93">
        <v>0.45</v>
      </c>
      <c r="BA19" s="93">
        <v>19.52</v>
      </c>
      <c r="BB19" s="93">
        <v>24.4</v>
      </c>
      <c r="BC19" s="93">
        <v>1.1200000000000001</v>
      </c>
      <c r="BD19" s="93">
        <v>1.4</v>
      </c>
      <c r="BE19" s="90"/>
      <c r="BF19" s="95" t="s">
        <v>55</v>
      </c>
      <c r="BG19" s="93">
        <v>130</v>
      </c>
      <c r="BH19" s="93">
        <v>150</v>
      </c>
      <c r="BI19" s="123">
        <v>149.5</v>
      </c>
      <c r="BJ19" s="123">
        <v>172.5</v>
      </c>
      <c r="BK19" s="224">
        <v>3.41</v>
      </c>
      <c r="BL19" s="123">
        <v>3.94</v>
      </c>
      <c r="BM19" s="123">
        <v>7.15</v>
      </c>
      <c r="BN19" s="123">
        <v>8.25</v>
      </c>
      <c r="BO19" s="123">
        <v>17.71</v>
      </c>
      <c r="BP19" s="123">
        <v>20.440000000000001</v>
      </c>
      <c r="BQ19" s="93">
        <v>4.8</v>
      </c>
      <c r="BR19" s="93">
        <v>5.86</v>
      </c>
      <c r="BS19" s="90" t="s">
        <v>64</v>
      </c>
      <c r="BT19" s="12"/>
    </row>
    <row r="20" spans="1:72" ht="13.5" thickBot="1">
      <c r="A20" s="126"/>
      <c r="P20" s="95" t="s">
        <v>41</v>
      </c>
      <c r="Q20" s="93">
        <v>40</v>
      </c>
      <c r="R20" s="93">
        <v>50</v>
      </c>
      <c r="S20" s="93">
        <v>90.8</v>
      </c>
      <c r="T20" s="93">
        <v>113.5</v>
      </c>
      <c r="U20" s="93">
        <v>2.3199999999999998</v>
      </c>
      <c r="V20" s="93">
        <v>2.9</v>
      </c>
      <c r="W20" s="93">
        <v>0.36</v>
      </c>
      <c r="X20" s="93">
        <v>0.45</v>
      </c>
      <c r="Y20" s="93">
        <v>19.52</v>
      </c>
      <c r="Z20" s="93">
        <v>24.4</v>
      </c>
      <c r="AA20" s="93">
        <v>1.1200000000000001</v>
      </c>
      <c r="AB20" s="93">
        <v>1.4</v>
      </c>
      <c r="AC20" s="130"/>
      <c r="AD20" s="95" t="s">
        <v>41</v>
      </c>
      <c r="AE20" s="93">
        <v>40</v>
      </c>
      <c r="AF20" s="93">
        <v>50</v>
      </c>
      <c r="AG20" s="93">
        <v>90.8</v>
      </c>
      <c r="AH20" s="93">
        <v>113.5</v>
      </c>
      <c r="AI20" s="93">
        <v>2.3199999999999998</v>
      </c>
      <c r="AJ20" s="93">
        <v>2.9</v>
      </c>
      <c r="AK20" s="93">
        <v>0.36</v>
      </c>
      <c r="AL20" s="93">
        <v>0.45</v>
      </c>
      <c r="AM20" s="93">
        <v>19.52</v>
      </c>
      <c r="AN20" s="93">
        <v>24.4</v>
      </c>
      <c r="AO20" s="93">
        <v>1.1200000000000001</v>
      </c>
      <c r="AP20" s="93">
        <v>1.4</v>
      </c>
      <c r="AQ20" s="90"/>
      <c r="AR20" s="60" t="s">
        <v>42</v>
      </c>
      <c r="AS20" s="93">
        <v>150</v>
      </c>
      <c r="AT20" s="93">
        <v>180</v>
      </c>
      <c r="AU20" s="123">
        <v>117</v>
      </c>
      <c r="AV20" s="123">
        <v>124</v>
      </c>
      <c r="AW20" s="123">
        <v>0.53</v>
      </c>
      <c r="AX20" s="123">
        <v>0.56999999999999995</v>
      </c>
      <c r="AY20" s="123"/>
      <c r="AZ20" s="123"/>
      <c r="BA20" s="123">
        <v>31.2</v>
      </c>
      <c r="BB20" s="123">
        <v>33</v>
      </c>
      <c r="BC20" s="93">
        <v>1.23</v>
      </c>
      <c r="BD20" s="93">
        <v>1.53</v>
      </c>
      <c r="BE20" s="90" t="s">
        <v>79</v>
      </c>
      <c r="BF20" s="95" t="s">
        <v>41</v>
      </c>
      <c r="BG20" s="93">
        <v>40</v>
      </c>
      <c r="BH20" s="93">
        <v>50</v>
      </c>
      <c r="BI20" s="93">
        <v>90.8</v>
      </c>
      <c r="BJ20" s="93">
        <v>113.5</v>
      </c>
      <c r="BK20" s="93">
        <v>2.3199999999999998</v>
      </c>
      <c r="BL20" s="131">
        <v>2.9</v>
      </c>
      <c r="BM20" s="93">
        <v>0.36</v>
      </c>
      <c r="BN20" s="93">
        <v>0.45</v>
      </c>
      <c r="BO20" s="93">
        <v>19.52</v>
      </c>
      <c r="BP20" s="93">
        <v>24.4</v>
      </c>
      <c r="BQ20" s="93">
        <v>1.1200000000000001</v>
      </c>
      <c r="BR20" s="93">
        <v>1.4</v>
      </c>
      <c r="BS20" s="90"/>
      <c r="BT20" s="12"/>
    </row>
    <row r="21" spans="1:72">
      <c r="A21" s="126"/>
      <c r="B21" s="93" t="s">
        <v>87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89">
        <v>0.04</v>
      </c>
      <c r="N21" s="89">
        <v>0.06</v>
      </c>
      <c r="O21" s="128"/>
      <c r="P21" s="60" t="s">
        <v>42</v>
      </c>
      <c r="Q21" s="93">
        <v>150</v>
      </c>
      <c r="R21" s="93">
        <v>180</v>
      </c>
      <c r="S21" s="123">
        <v>117</v>
      </c>
      <c r="T21" s="123">
        <v>124</v>
      </c>
      <c r="U21" s="123">
        <v>0.53</v>
      </c>
      <c r="V21" s="123">
        <v>0.56999999999999995</v>
      </c>
      <c r="W21" s="123"/>
      <c r="X21" s="123"/>
      <c r="Y21" s="123">
        <v>31.2</v>
      </c>
      <c r="Z21" s="123">
        <v>33</v>
      </c>
      <c r="AA21" s="93">
        <v>1.27</v>
      </c>
      <c r="AB21" s="93">
        <v>1.56</v>
      </c>
      <c r="AC21" s="90" t="s">
        <v>79</v>
      </c>
      <c r="AD21" s="60" t="s">
        <v>42</v>
      </c>
      <c r="AE21" s="93">
        <v>150</v>
      </c>
      <c r="AF21" s="93">
        <v>180</v>
      </c>
      <c r="AG21" s="123">
        <v>117</v>
      </c>
      <c r="AH21" s="123">
        <v>124</v>
      </c>
      <c r="AI21" s="123">
        <v>0.53</v>
      </c>
      <c r="AJ21" s="123">
        <v>0.56999999999999995</v>
      </c>
      <c r="AK21" s="123"/>
      <c r="AL21" s="123"/>
      <c r="AM21" s="123">
        <v>31.2</v>
      </c>
      <c r="AN21" s="123">
        <v>33</v>
      </c>
      <c r="AO21" s="93">
        <v>1.27</v>
      </c>
      <c r="AP21" s="93">
        <v>1.68</v>
      </c>
      <c r="AQ21" s="90" t="s">
        <v>79</v>
      </c>
      <c r="AR21" s="82" t="s">
        <v>88</v>
      </c>
      <c r="AS21" s="115"/>
      <c r="AT21" s="115"/>
      <c r="AU21" s="115"/>
      <c r="AV21" s="85"/>
      <c r="AW21" s="83"/>
      <c r="AX21" s="83"/>
      <c r="AY21" s="83"/>
      <c r="AZ21" s="83"/>
      <c r="BA21" s="83"/>
      <c r="BB21" s="83"/>
      <c r="BC21" s="84">
        <v>0.04</v>
      </c>
      <c r="BD21" s="84">
        <v>0.06</v>
      </c>
      <c r="BE21" s="88"/>
      <c r="BF21" s="60" t="s">
        <v>42</v>
      </c>
      <c r="BG21" s="93">
        <v>150</v>
      </c>
      <c r="BH21" s="93">
        <v>180</v>
      </c>
      <c r="BI21" s="123">
        <v>117</v>
      </c>
      <c r="BJ21" s="123">
        <v>124</v>
      </c>
      <c r="BK21" s="123">
        <v>0.53</v>
      </c>
      <c r="BL21" s="123">
        <v>0.56999999999999995</v>
      </c>
      <c r="BM21" s="123"/>
      <c r="BN21" s="123"/>
      <c r="BO21" s="123">
        <v>31.2</v>
      </c>
      <c r="BP21" s="123">
        <v>33</v>
      </c>
      <c r="BQ21" s="93">
        <v>1.25</v>
      </c>
      <c r="BR21" s="93">
        <v>1.53</v>
      </c>
      <c r="BS21" s="90" t="s">
        <v>79</v>
      </c>
      <c r="BT21" s="18"/>
    </row>
    <row r="22" spans="1:72">
      <c r="A22" s="126"/>
      <c r="P22" s="95" t="s">
        <v>88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>
        <v>0.04</v>
      </c>
      <c r="AB22" s="90">
        <v>0.06</v>
      </c>
      <c r="AC22" s="111"/>
      <c r="BT22" s="18"/>
    </row>
    <row r="23" spans="1:72">
      <c r="A23" s="126"/>
      <c r="B23" s="13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89"/>
      <c r="N23" s="89"/>
      <c r="O23" s="134"/>
      <c r="BT23" s="18"/>
    </row>
    <row r="24" spans="1:72" s="78" customFormat="1" ht="13.5" thickBot="1">
      <c r="A24" s="135"/>
      <c r="B24" s="136"/>
      <c r="C24" s="137">
        <f>SUM(C16:C23)</f>
        <v>480</v>
      </c>
      <c r="D24" s="137">
        <f>SUM(D16:D23)</f>
        <v>650</v>
      </c>
      <c r="E24" s="137">
        <f>SUM(E16:E23)</f>
        <v>422.86</v>
      </c>
      <c r="F24" s="137">
        <f t="shared" ref="F24:L24" si="10">SUM(F16:F23)</f>
        <v>584.18000000000006</v>
      </c>
      <c r="G24" s="137">
        <f>SUM(G16:G23)</f>
        <v>21.033999999999999</v>
      </c>
      <c r="H24" s="137">
        <f>SUM(H16:H23)</f>
        <v>27.673999999999999</v>
      </c>
      <c r="I24" s="137">
        <f t="shared" si="10"/>
        <v>17.820999999999998</v>
      </c>
      <c r="J24" s="137">
        <f t="shared" si="10"/>
        <v>23.276</v>
      </c>
      <c r="K24" s="137">
        <f t="shared" si="10"/>
        <v>45.322000000000003</v>
      </c>
      <c r="L24" s="137">
        <f t="shared" si="10"/>
        <v>67.061999999999998</v>
      </c>
      <c r="M24" s="137">
        <f>M16+M17++M18+M19+M21</f>
        <v>23.41</v>
      </c>
      <c r="N24" s="137">
        <f>N16+N17++N18+N19+N21</f>
        <v>28.159999999999997</v>
      </c>
      <c r="O24" s="138"/>
      <c r="P24" s="139"/>
      <c r="Q24" s="101">
        <f t="shared" ref="Q24:AB24" si="11">SUM(Q17:Q22)</f>
        <v>550</v>
      </c>
      <c r="R24" s="101">
        <f t="shared" si="11"/>
        <v>670</v>
      </c>
      <c r="S24" s="101">
        <f t="shared" si="11"/>
        <v>675.6</v>
      </c>
      <c r="T24" s="101">
        <f t="shared" si="11"/>
        <v>789.09999999999991</v>
      </c>
      <c r="U24" s="101">
        <f t="shared" si="11"/>
        <v>24.14</v>
      </c>
      <c r="V24" s="101">
        <f t="shared" si="11"/>
        <v>28.84</v>
      </c>
      <c r="W24" s="101">
        <f t="shared" si="11"/>
        <v>25.519999999999996</v>
      </c>
      <c r="X24" s="101">
        <f t="shared" si="11"/>
        <v>30.11</v>
      </c>
      <c r="Y24" s="101">
        <f t="shared" si="11"/>
        <v>88.99</v>
      </c>
      <c r="Z24" s="101">
        <f t="shared" si="11"/>
        <v>102.19999999999999</v>
      </c>
      <c r="AA24" s="101">
        <f t="shared" si="11"/>
        <v>39.65</v>
      </c>
      <c r="AB24" s="101">
        <f t="shared" si="11"/>
        <v>46.74</v>
      </c>
      <c r="AC24" s="138"/>
      <c r="AD24" s="140"/>
      <c r="AE24" s="109">
        <f t="shared" ref="AE24:AP24" si="12">SUM(AE16:AE21)</f>
        <v>535</v>
      </c>
      <c r="AF24" s="141">
        <f t="shared" si="12"/>
        <v>654</v>
      </c>
      <c r="AG24" s="141">
        <f t="shared" si="12"/>
        <v>484.62</v>
      </c>
      <c r="AH24" s="141">
        <f t="shared" si="12"/>
        <v>570.56999999999994</v>
      </c>
      <c r="AI24" s="141">
        <f t="shared" si="12"/>
        <v>20.150000000000002</v>
      </c>
      <c r="AJ24" s="141">
        <f t="shared" si="12"/>
        <v>23.413999999999998</v>
      </c>
      <c r="AK24" s="141">
        <f t="shared" si="12"/>
        <v>12.132999999999999</v>
      </c>
      <c r="AL24" s="141">
        <f t="shared" si="12"/>
        <v>14.777999999999999</v>
      </c>
      <c r="AM24" s="141">
        <f t="shared" si="12"/>
        <v>76.119100000000003</v>
      </c>
      <c r="AN24" s="141">
        <f t="shared" si="12"/>
        <v>88.468500000000006</v>
      </c>
      <c r="AO24" s="141">
        <f t="shared" si="12"/>
        <v>37.72</v>
      </c>
      <c r="AP24" s="141">
        <f t="shared" si="12"/>
        <v>44.5</v>
      </c>
      <c r="AQ24" s="110"/>
      <c r="AR24" s="136"/>
      <c r="AS24" s="137">
        <f t="shared" ref="AS24:BB24" si="13">SUM(AS16:AS20)</f>
        <v>535</v>
      </c>
      <c r="AT24" s="137">
        <f t="shared" si="13"/>
        <v>685</v>
      </c>
      <c r="AU24" s="137">
        <f t="shared" si="13"/>
        <v>609.20000000000005</v>
      </c>
      <c r="AV24" s="137">
        <f t="shared" si="13"/>
        <v>769.8</v>
      </c>
      <c r="AW24" s="137">
        <f t="shared" si="13"/>
        <v>25.81</v>
      </c>
      <c r="AX24" s="137">
        <f t="shared" si="13"/>
        <v>71.72</v>
      </c>
      <c r="AY24" s="137">
        <f t="shared" si="13"/>
        <v>19.3</v>
      </c>
      <c r="AZ24" s="137">
        <f t="shared" si="13"/>
        <v>22.88</v>
      </c>
      <c r="BA24" s="137">
        <f t="shared" si="13"/>
        <v>82.66</v>
      </c>
      <c r="BB24" s="137">
        <f t="shared" si="13"/>
        <v>100.80000000000001</v>
      </c>
      <c r="BC24" s="137">
        <f>SUM(BC16:BC21)</f>
        <v>28.92</v>
      </c>
      <c r="BD24" s="137">
        <f>SUM(BD16:BD21)</f>
        <v>35.28</v>
      </c>
      <c r="BE24" s="138">
        <f>SUM(BE16:BE20)</f>
        <v>0</v>
      </c>
      <c r="BF24" s="136"/>
      <c r="BG24" s="137">
        <f t="shared" ref="BG24:BR24" si="14">SUM(BG16:BG21)</f>
        <v>602</v>
      </c>
      <c r="BH24" s="137">
        <f t="shared" si="14"/>
        <v>729</v>
      </c>
      <c r="BI24" s="137">
        <f t="shared" si="14"/>
        <v>612.66599999999994</v>
      </c>
      <c r="BJ24" s="137">
        <f t="shared" si="14"/>
        <v>733.85</v>
      </c>
      <c r="BK24" s="137">
        <f t="shared" si="14"/>
        <v>19.174000000000003</v>
      </c>
      <c r="BL24" s="137">
        <f t="shared" si="14"/>
        <v>23.68</v>
      </c>
      <c r="BM24" s="137">
        <f t="shared" si="14"/>
        <v>20.839999999999996</v>
      </c>
      <c r="BN24" s="137">
        <f t="shared" si="14"/>
        <v>26.599999999999998</v>
      </c>
      <c r="BO24" s="137">
        <f t="shared" si="14"/>
        <v>90.75</v>
      </c>
      <c r="BP24" s="137">
        <f t="shared" si="14"/>
        <v>106.35</v>
      </c>
      <c r="BQ24" s="174">
        <f t="shared" si="14"/>
        <v>43.9</v>
      </c>
      <c r="BR24" s="174">
        <f t="shared" si="14"/>
        <v>50.21</v>
      </c>
      <c r="BS24" s="102"/>
      <c r="BT24" s="77"/>
    </row>
    <row r="25" spans="1:72" ht="28.5" customHeight="1" thickBot="1">
      <c r="A25" s="142" t="s">
        <v>5</v>
      </c>
      <c r="B25" s="251" t="s">
        <v>123</v>
      </c>
      <c r="C25" s="228">
        <v>100</v>
      </c>
      <c r="D25" s="228">
        <v>120</v>
      </c>
      <c r="E25" s="228">
        <v>216.33</v>
      </c>
      <c r="F25" s="228">
        <v>324.94499999999999</v>
      </c>
      <c r="G25" s="223">
        <v>14.15</v>
      </c>
      <c r="H25" s="223">
        <v>21.225000000000001</v>
      </c>
      <c r="I25" s="223">
        <v>10.42</v>
      </c>
      <c r="J25" s="223">
        <v>15.637</v>
      </c>
      <c r="K25" s="223">
        <v>16.43</v>
      </c>
      <c r="L25" s="223">
        <v>24.645</v>
      </c>
      <c r="M25" s="223">
        <v>20.81</v>
      </c>
      <c r="N25" s="223">
        <v>30.02</v>
      </c>
      <c r="O25" s="93"/>
      <c r="P25" s="47" t="s">
        <v>136</v>
      </c>
      <c r="Q25" s="23">
        <v>45</v>
      </c>
      <c r="R25" s="23">
        <v>60</v>
      </c>
      <c r="S25" s="221">
        <v>61.2</v>
      </c>
      <c r="T25" s="221">
        <v>81.599999999999994</v>
      </c>
      <c r="U25" s="221">
        <v>0.94499999999999995</v>
      </c>
      <c r="V25" s="221">
        <v>1.26</v>
      </c>
      <c r="W25" s="221">
        <v>4.5449999999999999</v>
      </c>
      <c r="X25" s="221">
        <v>6.06</v>
      </c>
      <c r="Y25" s="221">
        <v>4.1849999999999996</v>
      </c>
      <c r="Z25" s="221">
        <v>5.58</v>
      </c>
      <c r="AA25" s="221">
        <v>1.7</v>
      </c>
      <c r="AB25" s="221">
        <v>2.2400000000000002</v>
      </c>
      <c r="AC25" s="23" t="s">
        <v>137</v>
      </c>
      <c r="AD25" s="252" t="s">
        <v>145</v>
      </c>
      <c r="AE25" s="223">
        <v>130</v>
      </c>
      <c r="AF25" s="223">
        <v>195</v>
      </c>
      <c r="AG25" s="93">
        <v>261.10000000000002</v>
      </c>
      <c r="AH25" s="93">
        <v>391.6</v>
      </c>
      <c r="AI25" s="83">
        <v>16.48</v>
      </c>
      <c r="AJ25" s="83">
        <v>24.78</v>
      </c>
      <c r="AK25" s="83">
        <v>12.87</v>
      </c>
      <c r="AL25" s="83">
        <v>19.32</v>
      </c>
      <c r="AM25" s="83">
        <v>19.37</v>
      </c>
      <c r="AN25" s="83">
        <v>29.09</v>
      </c>
      <c r="AO25" s="253">
        <v>23.54</v>
      </c>
      <c r="AP25" s="253">
        <v>29.83</v>
      </c>
      <c r="AQ25" s="254" t="s">
        <v>128</v>
      </c>
      <c r="AR25" s="234" t="s">
        <v>110</v>
      </c>
      <c r="AS25" s="222">
        <v>40</v>
      </c>
      <c r="AT25" s="223">
        <v>60</v>
      </c>
      <c r="AU25" s="223">
        <v>40.04</v>
      </c>
      <c r="AV25" s="223">
        <v>60.06</v>
      </c>
      <c r="AW25" s="223">
        <v>0.94</v>
      </c>
      <c r="AX25" s="223">
        <v>1.41</v>
      </c>
      <c r="AY25" s="223">
        <v>1.84</v>
      </c>
      <c r="AZ25" s="223">
        <v>2.76</v>
      </c>
      <c r="BA25" s="223">
        <v>4.9000000000000004</v>
      </c>
      <c r="BB25" s="223">
        <v>7.4</v>
      </c>
      <c r="BC25" s="89">
        <v>1.74</v>
      </c>
      <c r="BD25" s="89">
        <v>2.66</v>
      </c>
      <c r="BE25" s="96" t="s">
        <v>117</v>
      </c>
      <c r="BF25" s="120" t="s">
        <v>61</v>
      </c>
      <c r="BG25" s="93">
        <v>40</v>
      </c>
      <c r="BH25" s="93">
        <v>40</v>
      </c>
      <c r="BI25" s="93">
        <v>62.8</v>
      </c>
      <c r="BJ25" s="93">
        <v>62.8</v>
      </c>
      <c r="BK25" s="90">
        <v>5.08</v>
      </c>
      <c r="BL25" s="90">
        <v>5.08</v>
      </c>
      <c r="BM25" s="90">
        <v>4.5999999999999996</v>
      </c>
      <c r="BN25" s="90">
        <v>4.5999999999999996</v>
      </c>
      <c r="BO25" s="90">
        <v>0.28000000000000003</v>
      </c>
      <c r="BP25" s="90">
        <v>0.28000000000000003</v>
      </c>
      <c r="BQ25" s="93">
        <v>4.75</v>
      </c>
      <c r="BR25" s="93">
        <v>4.75</v>
      </c>
      <c r="BS25" s="93">
        <v>213</v>
      </c>
      <c r="BT25" s="18"/>
    </row>
    <row r="26" spans="1:72" ht="27.75" customHeight="1">
      <c r="A26" s="144"/>
      <c r="B26" s="60" t="s">
        <v>43</v>
      </c>
      <c r="C26" s="93">
        <v>150</v>
      </c>
      <c r="D26" s="93">
        <v>180</v>
      </c>
      <c r="E26" s="93">
        <v>85.5</v>
      </c>
      <c r="F26" s="93">
        <v>102.6</v>
      </c>
      <c r="G26" s="90">
        <v>6.15</v>
      </c>
      <c r="H26" s="90">
        <v>7.38</v>
      </c>
      <c r="I26" s="90">
        <v>2.25</v>
      </c>
      <c r="J26" s="90">
        <v>2.7</v>
      </c>
      <c r="K26" s="90">
        <v>8.85</v>
      </c>
      <c r="L26" s="90">
        <v>10.62</v>
      </c>
      <c r="M26" s="93">
        <v>11.76</v>
      </c>
      <c r="N26" s="93">
        <v>14.11</v>
      </c>
      <c r="O26" s="123" t="s">
        <v>100</v>
      </c>
      <c r="P26" s="120" t="s">
        <v>143</v>
      </c>
      <c r="Q26" s="93">
        <v>70</v>
      </c>
      <c r="R26" s="93">
        <v>86</v>
      </c>
      <c r="S26" s="90">
        <v>118.65</v>
      </c>
      <c r="T26" s="90">
        <v>129.94999999999999</v>
      </c>
      <c r="U26" s="90">
        <v>14.595000000000001</v>
      </c>
      <c r="V26" s="90">
        <v>15.984999999999999</v>
      </c>
      <c r="W26" s="90">
        <v>2.2050000000000001</v>
      </c>
      <c r="X26" s="90">
        <v>2.415</v>
      </c>
      <c r="Y26" s="90">
        <v>10.08</v>
      </c>
      <c r="Z26" s="90">
        <v>11.04</v>
      </c>
      <c r="AA26" s="90">
        <v>11.31</v>
      </c>
      <c r="AB26" s="90">
        <v>14.02</v>
      </c>
      <c r="AC26" s="93" t="s">
        <v>90</v>
      </c>
      <c r="AD26" s="60" t="s">
        <v>57</v>
      </c>
      <c r="AE26" s="93">
        <v>150</v>
      </c>
      <c r="AF26" s="93">
        <v>180</v>
      </c>
      <c r="AG26" s="93">
        <v>109.8</v>
      </c>
      <c r="AH26" s="93">
        <v>122</v>
      </c>
      <c r="AI26" s="93">
        <v>1.26</v>
      </c>
      <c r="AJ26" s="93">
        <v>1.4</v>
      </c>
      <c r="AK26" s="93"/>
      <c r="AL26" s="93"/>
      <c r="AM26" s="93">
        <v>26.1</v>
      </c>
      <c r="AN26" s="93">
        <v>29</v>
      </c>
      <c r="AO26" s="89">
        <v>2.34</v>
      </c>
      <c r="AP26" s="89">
        <v>2.65</v>
      </c>
      <c r="AQ26" s="94" t="s">
        <v>68</v>
      </c>
      <c r="AR26" s="120" t="s">
        <v>138</v>
      </c>
      <c r="AS26" s="93">
        <v>80</v>
      </c>
      <c r="AT26" s="93">
        <v>100</v>
      </c>
      <c r="AU26" s="90">
        <v>117.6</v>
      </c>
      <c r="AV26" s="90">
        <v>147</v>
      </c>
      <c r="AW26" s="90">
        <v>12.72</v>
      </c>
      <c r="AX26" s="90">
        <v>15.9</v>
      </c>
      <c r="AY26" s="90">
        <v>6.24</v>
      </c>
      <c r="AZ26" s="90">
        <v>7.8</v>
      </c>
      <c r="BA26" s="90">
        <v>2.56</v>
      </c>
      <c r="BB26" s="90">
        <v>3.2</v>
      </c>
      <c r="BC26" s="90">
        <v>21.75</v>
      </c>
      <c r="BD26" s="90">
        <v>25.66</v>
      </c>
      <c r="BE26" s="93" t="s">
        <v>125</v>
      </c>
      <c r="BF26" s="114" t="s">
        <v>118</v>
      </c>
      <c r="BG26" s="115">
        <v>50</v>
      </c>
      <c r="BH26" s="115">
        <v>50</v>
      </c>
      <c r="BI26" s="115">
        <v>97</v>
      </c>
      <c r="BJ26" s="115">
        <v>97</v>
      </c>
      <c r="BK26" s="83">
        <v>2.11</v>
      </c>
      <c r="BL26" s="83">
        <v>2.11</v>
      </c>
      <c r="BM26" s="83">
        <v>0.28999999999999998</v>
      </c>
      <c r="BN26" s="83">
        <v>0.28999999999999998</v>
      </c>
      <c r="BO26" s="83">
        <v>2.4</v>
      </c>
      <c r="BP26" s="83">
        <v>2.4</v>
      </c>
      <c r="BQ26" s="115">
        <v>4.75</v>
      </c>
      <c r="BR26" s="115">
        <v>5.16</v>
      </c>
      <c r="BS26" s="125" t="s">
        <v>119</v>
      </c>
      <c r="BT26" s="18"/>
    </row>
    <row r="27" spans="1:72" s="1" customFormat="1" ht="36" customHeight="1" thickBot="1">
      <c r="A27" s="144"/>
      <c r="B27" s="51" t="s">
        <v>133</v>
      </c>
      <c r="C27" s="1">
        <v>45</v>
      </c>
      <c r="D27" s="1">
        <v>60</v>
      </c>
      <c r="E27" s="1">
        <v>55.8</v>
      </c>
      <c r="F27" s="1">
        <v>74.400000000000006</v>
      </c>
      <c r="G27" s="1">
        <v>0.40500000000000003</v>
      </c>
      <c r="H27" s="1">
        <v>0.54</v>
      </c>
      <c r="I27" s="1">
        <v>4.59</v>
      </c>
      <c r="J27" s="1">
        <v>6.12</v>
      </c>
      <c r="K27" s="1">
        <v>3.24</v>
      </c>
      <c r="L27" s="1">
        <v>4.32</v>
      </c>
      <c r="M27" s="1">
        <v>2.83</v>
      </c>
      <c r="N27" s="1">
        <v>3.73</v>
      </c>
      <c r="O27" s="1" t="s">
        <v>134</v>
      </c>
      <c r="P27" s="60" t="s">
        <v>37</v>
      </c>
      <c r="Q27" s="93">
        <v>35</v>
      </c>
      <c r="R27" s="93">
        <v>40</v>
      </c>
      <c r="S27" s="90">
        <v>82.25</v>
      </c>
      <c r="T27" s="90">
        <v>94</v>
      </c>
      <c r="U27" s="90">
        <v>2.66</v>
      </c>
      <c r="V27" s="90">
        <v>3.04</v>
      </c>
      <c r="W27" s="90">
        <v>0.28000000000000003</v>
      </c>
      <c r="X27" s="90">
        <v>0.32</v>
      </c>
      <c r="Y27" s="90">
        <v>17.22</v>
      </c>
      <c r="Z27" s="90">
        <v>19.68</v>
      </c>
      <c r="AA27" s="89">
        <v>1.7</v>
      </c>
      <c r="AB27" s="89">
        <v>1.94</v>
      </c>
      <c r="AC27" s="94"/>
      <c r="AD27" s="51"/>
      <c r="AR27" s="60" t="s">
        <v>37</v>
      </c>
      <c r="AS27" s="93">
        <v>35</v>
      </c>
      <c r="AT27" s="93">
        <v>40</v>
      </c>
      <c r="AU27" s="90">
        <v>82.25</v>
      </c>
      <c r="AV27" s="90">
        <v>94</v>
      </c>
      <c r="AW27" s="90">
        <v>2.66</v>
      </c>
      <c r="AX27" s="90">
        <v>3.04</v>
      </c>
      <c r="AY27" s="90">
        <v>0.28000000000000003</v>
      </c>
      <c r="AZ27" s="90">
        <v>0.32</v>
      </c>
      <c r="BA27" s="90">
        <v>17.22</v>
      </c>
      <c r="BB27" s="90">
        <v>19.68</v>
      </c>
      <c r="BC27" s="89">
        <v>1.7</v>
      </c>
      <c r="BD27" s="89">
        <v>1.94</v>
      </c>
      <c r="BE27" s="94"/>
      <c r="BF27" s="60" t="s">
        <v>44</v>
      </c>
      <c r="BG27" s="93">
        <v>150</v>
      </c>
      <c r="BH27" s="93">
        <v>180</v>
      </c>
      <c r="BI27" s="93">
        <v>81</v>
      </c>
      <c r="BJ27" s="93">
        <v>97.2</v>
      </c>
      <c r="BK27" s="93">
        <v>4.3499999999999996</v>
      </c>
      <c r="BL27" s="93">
        <v>5.22</v>
      </c>
      <c r="BM27" s="93">
        <v>3.75</v>
      </c>
      <c r="BN27" s="93">
        <v>4.5</v>
      </c>
      <c r="BO27" s="93">
        <v>6.3</v>
      </c>
      <c r="BP27" s="93">
        <v>7.56</v>
      </c>
      <c r="BQ27" s="93">
        <v>9.1199999999999992</v>
      </c>
      <c r="BR27" s="93">
        <v>10.94</v>
      </c>
      <c r="BS27" s="96">
        <v>10.94</v>
      </c>
      <c r="BT27" s="12"/>
    </row>
    <row r="28" spans="1:72" s="1" customFormat="1" ht="13.5" thickBot="1">
      <c r="A28" s="145"/>
      <c r="O28" s="129"/>
      <c r="P28" s="60" t="s">
        <v>39</v>
      </c>
      <c r="Q28" s="97">
        <v>180</v>
      </c>
      <c r="R28" s="93">
        <v>200</v>
      </c>
      <c r="S28" s="123">
        <v>47.322000000000003</v>
      </c>
      <c r="T28" s="123">
        <v>52.58</v>
      </c>
      <c r="U28" s="123">
        <v>0.19800000000000001</v>
      </c>
      <c r="V28" s="123">
        <v>0.22</v>
      </c>
      <c r="W28" s="123">
        <v>3.6539999999999999</v>
      </c>
      <c r="X28" s="123">
        <v>4.0599999999999996</v>
      </c>
      <c r="Y28" s="123">
        <v>11.97</v>
      </c>
      <c r="Z28" s="123">
        <v>13.3</v>
      </c>
      <c r="AA28" s="227">
        <v>0.96</v>
      </c>
      <c r="AB28" s="227">
        <v>1.36</v>
      </c>
      <c r="AC28" s="128" t="s">
        <v>78</v>
      </c>
      <c r="AD28" s="192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94"/>
      <c r="AP28" s="194"/>
      <c r="AQ28" s="220"/>
      <c r="AR28" s="60" t="s">
        <v>39</v>
      </c>
      <c r="AS28" s="97">
        <v>150</v>
      </c>
      <c r="AT28" s="93">
        <v>180</v>
      </c>
      <c r="AU28" s="93">
        <v>47.322000000000003</v>
      </c>
      <c r="AV28" s="93">
        <v>52.58</v>
      </c>
      <c r="AW28" s="93">
        <v>0.19800000000000001</v>
      </c>
      <c r="AX28" s="93">
        <v>0.22</v>
      </c>
      <c r="AY28" s="93">
        <v>3.6539999999999999</v>
      </c>
      <c r="AZ28" s="93">
        <v>4.0599999999999996</v>
      </c>
      <c r="BA28" s="93">
        <v>11.97</v>
      </c>
      <c r="BB28" s="93">
        <v>13.3</v>
      </c>
      <c r="BC28" s="89">
        <v>1.05</v>
      </c>
      <c r="BD28" s="89">
        <v>1.35</v>
      </c>
      <c r="BE28" s="96" t="s">
        <v>105</v>
      </c>
      <c r="BF28" s="114" t="s">
        <v>51</v>
      </c>
      <c r="BG28" s="93">
        <v>130</v>
      </c>
      <c r="BH28" s="93">
        <v>150</v>
      </c>
      <c r="BI28" s="93">
        <v>61.1</v>
      </c>
      <c r="BJ28" s="93">
        <v>70.5</v>
      </c>
      <c r="BK28" s="90"/>
      <c r="BL28" s="90"/>
      <c r="BM28" s="90"/>
      <c r="BN28" s="90"/>
      <c r="BO28" s="90">
        <v>12.74</v>
      </c>
      <c r="BP28" s="90">
        <v>14.7</v>
      </c>
      <c r="BQ28" s="89">
        <v>11.05</v>
      </c>
      <c r="BR28" s="89">
        <v>12.75</v>
      </c>
      <c r="BS28" s="119" t="s">
        <v>81</v>
      </c>
      <c r="BT28" s="12"/>
    </row>
    <row r="29" spans="1:72" s="1" customFormat="1" ht="13.5" thickBot="1">
      <c r="A29" s="145"/>
      <c r="B29" s="95"/>
      <c r="C29" s="127"/>
      <c r="D29" s="127"/>
      <c r="E29" s="115"/>
      <c r="F29" s="116"/>
      <c r="G29" s="85"/>
      <c r="H29" s="85"/>
      <c r="I29" s="85"/>
      <c r="J29" s="85"/>
      <c r="K29" s="85"/>
      <c r="L29" s="85"/>
      <c r="M29" s="116"/>
      <c r="N29" s="116"/>
      <c r="O29" s="96"/>
      <c r="P29" s="120"/>
      <c r="Q29" s="93"/>
      <c r="R29" s="93"/>
      <c r="S29" s="93"/>
      <c r="T29" s="93"/>
      <c r="U29" s="123"/>
      <c r="V29" s="123"/>
      <c r="W29" s="123"/>
      <c r="X29" s="123"/>
      <c r="Y29" s="123"/>
      <c r="Z29" s="123"/>
      <c r="AA29" s="93"/>
      <c r="AB29" s="93"/>
      <c r="AC29" s="96"/>
      <c r="AD29" s="146" t="s">
        <v>88</v>
      </c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>
        <v>0.04</v>
      </c>
      <c r="AP29" s="112">
        <v>0.06</v>
      </c>
      <c r="AQ29" s="147"/>
      <c r="BF29" s="95" t="s">
        <v>88</v>
      </c>
      <c r="BG29" s="93"/>
      <c r="BH29" s="93"/>
      <c r="BI29" s="93"/>
      <c r="BJ29" s="93"/>
      <c r="BK29" s="148"/>
      <c r="BL29" s="148"/>
      <c r="BM29" s="148"/>
      <c r="BN29" s="148"/>
      <c r="BO29" s="148"/>
      <c r="BP29" s="148"/>
      <c r="BQ29" s="93">
        <v>0.04</v>
      </c>
      <c r="BR29" s="93">
        <v>0.06</v>
      </c>
      <c r="BS29" s="93"/>
      <c r="BT29" s="12"/>
    </row>
    <row r="30" spans="1:72" s="78" customFormat="1" ht="13.5" thickBot="1">
      <c r="A30" s="149"/>
      <c r="B30" s="150"/>
      <c r="C30" s="151">
        <f>SUM(C25:C29)</f>
        <v>295</v>
      </c>
      <c r="D30" s="151">
        <f>SUM(D25:D29)</f>
        <v>360</v>
      </c>
      <c r="E30" s="151">
        <f t="shared" ref="E30:L30" si="15">SUM(E25:E29)</f>
        <v>357.63000000000005</v>
      </c>
      <c r="F30" s="151">
        <f>SUM(F25:F29)</f>
        <v>501.94499999999994</v>
      </c>
      <c r="G30" s="151">
        <f t="shared" si="15"/>
        <v>20.705000000000002</v>
      </c>
      <c r="H30" s="151">
        <f t="shared" si="15"/>
        <v>29.145</v>
      </c>
      <c r="I30" s="151">
        <f t="shared" si="15"/>
        <v>17.259999999999998</v>
      </c>
      <c r="J30" s="151">
        <f>SUM(J25:J29)</f>
        <v>24.457000000000001</v>
      </c>
      <c r="K30" s="151">
        <f t="shared" si="15"/>
        <v>28.520000000000003</v>
      </c>
      <c r="L30" s="151">
        <f t="shared" si="15"/>
        <v>39.585000000000001</v>
      </c>
      <c r="M30" s="151">
        <f>M25+M26+M27</f>
        <v>35.4</v>
      </c>
      <c r="N30" s="151">
        <f>N25+N26+N27</f>
        <v>47.859999999999992</v>
      </c>
      <c r="O30" s="152"/>
      <c r="P30" s="153"/>
      <c r="Q30" s="151">
        <f t="shared" ref="Q30:AB30" si="16">SUM(Q25:Q29)</f>
        <v>330</v>
      </c>
      <c r="R30" s="151">
        <f t="shared" si="16"/>
        <v>386</v>
      </c>
      <c r="S30" s="151">
        <f t="shared" si="16"/>
        <v>309.42200000000003</v>
      </c>
      <c r="T30" s="151">
        <f t="shared" si="16"/>
        <v>358.12999999999994</v>
      </c>
      <c r="U30" s="151">
        <f t="shared" si="16"/>
        <v>18.398000000000003</v>
      </c>
      <c r="V30" s="151">
        <f t="shared" si="16"/>
        <v>20.504999999999999</v>
      </c>
      <c r="W30" s="151">
        <f t="shared" si="16"/>
        <v>10.684000000000001</v>
      </c>
      <c r="X30" s="151">
        <f t="shared" si="16"/>
        <v>12.855</v>
      </c>
      <c r="Y30" s="151">
        <f t="shared" si="16"/>
        <v>43.454999999999998</v>
      </c>
      <c r="Z30" s="151">
        <f t="shared" si="16"/>
        <v>49.599999999999994</v>
      </c>
      <c r="AA30" s="151">
        <f t="shared" si="16"/>
        <v>15.669999999999998</v>
      </c>
      <c r="AB30" s="151">
        <f t="shared" si="16"/>
        <v>19.559999999999999</v>
      </c>
      <c r="AC30" s="152"/>
      <c r="AD30" s="150"/>
      <c r="AE30" s="151">
        <f>SUM(AE25:AE27)</f>
        <v>280</v>
      </c>
      <c r="AF30" s="151">
        <f t="shared" ref="AF30:AN30" si="17">SUM(AF25:AF26)</f>
        <v>375</v>
      </c>
      <c r="AG30" s="151">
        <f t="shared" si="17"/>
        <v>370.90000000000003</v>
      </c>
      <c r="AH30" s="151">
        <f t="shared" si="17"/>
        <v>513.6</v>
      </c>
      <c r="AI30" s="151">
        <f t="shared" si="17"/>
        <v>17.740000000000002</v>
      </c>
      <c r="AJ30" s="151">
        <f t="shared" si="17"/>
        <v>26.18</v>
      </c>
      <c r="AK30" s="151">
        <f t="shared" si="17"/>
        <v>12.87</v>
      </c>
      <c r="AL30" s="151">
        <f t="shared" si="17"/>
        <v>19.32</v>
      </c>
      <c r="AM30" s="151">
        <f t="shared" si="17"/>
        <v>45.47</v>
      </c>
      <c r="AN30" s="151">
        <f t="shared" si="17"/>
        <v>58.09</v>
      </c>
      <c r="AO30" s="151">
        <f>SUM(AO25:AO29)</f>
        <v>25.919999999999998</v>
      </c>
      <c r="AP30" s="151">
        <f>SUM(AP25:AP29)</f>
        <v>32.54</v>
      </c>
      <c r="AQ30" s="15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50"/>
      <c r="BG30" s="151">
        <f>SUM(BG25:BG29)</f>
        <v>370</v>
      </c>
      <c r="BH30" s="151">
        <f t="shared" ref="BH30:BP30" si="18">SUM(BH25:BH29)</f>
        <v>420</v>
      </c>
      <c r="BI30" s="151">
        <f t="shared" si="18"/>
        <v>301.90000000000003</v>
      </c>
      <c r="BJ30" s="151">
        <f t="shared" si="18"/>
        <v>327.5</v>
      </c>
      <c r="BK30" s="151">
        <f t="shared" si="18"/>
        <v>11.54</v>
      </c>
      <c r="BL30" s="151">
        <f t="shared" si="18"/>
        <v>12.41</v>
      </c>
      <c r="BM30" s="151">
        <f t="shared" si="18"/>
        <v>8.64</v>
      </c>
      <c r="BN30" s="151">
        <f t="shared" si="18"/>
        <v>9.39</v>
      </c>
      <c r="BO30" s="151">
        <f t="shared" si="18"/>
        <v>21.72</v>
      </c>
      <c r="BP30" s="151">
        <f t="shared" si="18"/>
        <v>24.939999999999998</v>
      </c>
      <c r="BQ30" s="151">
        <f>SUM(BQ25:BQ29)</f>
        <v>29.709999999999997</v>
      </c>
      <c r="BR30" s="151">
        <f>SUM(BR25:BR29)</f>
        <v>33.660000000000004</v>
      </c>
      <c r="BS30" s="155"/>
      <c r="BT30" s="77"/>
    </row>
    <row r="31" spans="1:72" s="21" customFormat="1" ht="13.5" thickBot="1">
      <c r="A31" s="156"/>
      <c r="B31" s="157"/>
      <c r="C31" s="158">
        <f>C30+C24+C15+C12</f>
        <v>1348</v>
      </c>
      <c r="D31" s="158">
        <f>D30+D24+D15+D12</f>
        <v>1620</v>
      </c>
      <c r="E31" s="158">
        <f>E30+E24+E15+E12</f>
        <v>1414.8600000000001</v>
      </c>
      <c r="F31" s="158">
        <f t="shared" ref="F31:L31" si="19">F30+F24+F15+F12</f>
        <v>1785.835</v>
      </c>
      <c r="G31" s="158">
        <f t="shared" si="19"/>
        <v>57.269000000000005</v>
      </c>
      <c r="H31" s="158">
        <f t="shared" si="19"/>
        <v>74.719000000000008</v>
      </c>
      <c r="I31" s="158">
        <f t="shared" si="19"/>
        <v>52.998999999999995</v>
      </c>
      <c r="J31" s="158">
        <f t="shared" si="19"/>
        <v>69.103000000000009</v>
      </c>
      <c r="K31" s="158">
        <f t="shared" si="19"/>
        <v>178.15200000000002</v>
      </c>
      <c r="L31" s="158">
        <f t="shared" si="19"/>
        <v>218.52699999999999</v>
      </c>
      <c r="M31" s="158">
        <f>M30+M24+M15+M12</f>
        <v>90.890000000000015</v>
      </c>
      <c r="N31" s="158">
        <f>N30+N24+N15+N12</f>
        <v>104.50999999999999</v>
      </c>
      <c r="O31" s="159"/>
      <c r="P31" s="160"/>
      <c r="Q31" s="158">
        <f>Q30+Q24+Q15+Q12</f>
        <v>1371</v>
      </c>
      <c r="R31" s="158">
        <f t="shared" ref="R31:AA31" si="20">R30+R24+R15+R12</f>
        <v>1638</v>
      </c>
      <c r="S31" s="158">
        <f t="shared" si="20"/>
        <v>1537.2820000000002</v>
      </c>
      <c r="T31" s="158">
        <f t="shared" si="20"/>
        <v>1807.4299999999998</v>
      </c>
      <c r="U31" s="158">
        <f t="shared" si="20"/>
        <v>57.258000000000003</v>
      </c>
      <c r="V31" s="158">
        <f t="shared" si="20"/>
        <v>67.734999999999999</v>
      </c>
      <c r="W31" s="158">
        <f t="shared" si="20"/>
        <v>55.281999999999996</v>
      </c>
      <c r="X31" s="158">
        <f t="shared" si="20"/>
        <v>67.305000000000007</v>
      </c>
      <c r="Y31" s="158">
        <f t="shared" si="20"/>
        <v>206.375</v>
      </c>
      <c r="Z31" s="158">
        <f t="shared" si="20"/>
        <v>237.15</v>
      </c>
      <c r="AA31" s="158">
        <f t="shared" si="20"/>
        <v>94.799999999999983</v>
      </c>
      <c r="AB31" s="158">
        <f>AB30+AB24+AB15+AB12</f>
        <v>111.13999999999999</v>
      </c>
      <c r="AC31" s="159"/>
      <c r="AD31" s="157"/>
      <c r="AE31" s="158">
        <f>AE30+AE24+AE15+AE12</f>
        <v>1353</v>
      </c>
      <c r="AF31" s="158">
        <f t="shared" ref="AF31:AN31" si="21">AF30+AF24+AF15+AF12</f>
        <v>1699</v>
      </c>
      <c r="AG31" s="158">
        <f t="shared" si="21"/>
        <v>1558.2600000000002</v>
      </c>
      <c r="AH31" s="158">
        <f t="shared" si="21"/>
        <v>1923.8300000000002</v>
      </c>
      <c r="AI31" s="158">
        <f t="shared" si="21"/>
        <v>54.319999999999993</v>
      </c>
      <c r="AJ31" s="158">
        <f t="shared" si="21"/>
        <v>69.103999999999999</v>
      </c>
      <c r="AK31" s="158">
        <f t="shared" si="21"/>
        <v>50.662999999999997</v>
      </c>
      <c r="AL31" s="158">
        <f t="shared" si="21"/>
        <v>65.548000000000002</v>
      </c>
      <c r="AM31" s="158">
        <f t="shared" si="21"/>
        <v>226.25909999999999</v>
      </c>
      <c r="AN31" s="158">
        <f t="shared" si="21"/>
        <v>270.60849999999999</v>
      </c>
      <c r="AO31" s="158">
        <f>AO30+AO24+AO15+AO12</f>
        <v>91.84</v>
      </c>
      <c r="AP31" s="158">
        <f>AP30+AP24+AP15+AP12</f>
        <v>110.92999999999999</v>
      </c>
      <c r="AQ31" s="159"/>
      <c r="AR31" s="150"/>
      <c r="AS31" s="151">
        <f t="shared" ref="AS31:BD31" si="22">SUM(AS25:AS28)</f>
        <v>305</v>
      </c>
      <c r="AT31" s="151">
        <f t="shared" si="22"/>
        <v>380</v>
      </c>
      <c r="AU31" s="151">
        <f t="shared" si="22"/>
        <v>287.21199999999999</v>
      </c>
      <c r="AV31" s="151">
        <f t="shared" si="22"/>
        <v>353.64</v>
      </c>
      <c r="AW31" s="151">
        <f t="shared" si="22"/>
        <v>16.518000000000001</v>
      </c>
      <c r="AX31" s="151">
        <f t="shared" si="22"/>
        <v>20.569999999999997</v>
      </c>
      <c r="AY31" s="151">
        <f t="shared" si="22"/>
        <v>12.013999999999999</v>
      </c>
      <c r="AZ31" s="151">
        <f t="shared" si="22"/>
        <v>14.939999999999998</v>
      </c>
      <c r="BA31" s="151">
        <f t="shared" si="22"/>
        <v>36.65</v>
      </c>
      <c r="BB31" s="151">
        <f t="shared" si="22"/>
        <v>43.58</v>
      </c>
      <c r="BC31" s="151">
        <f t="shared" si="22"/>
        <v>26.24</v>
      </c>
      <c r="BD31" s="151">
        <f t="shared" si="22"/>
        <v>31.610000000000003</v>
      </c>
      <c r="BE31" s="151"/>
      <c r="BF31" s="157"/>
      <c r="BG31" s="158">
        <f>BG30+BG24+BG15+BG11</f>
        <v>1518</v>
      </c>
      <c r="BH31" s="158">
        <f t="shared" ref="BH31:BP31" si="23">BH30+BH24+BH15+BH11</f>
        <v>1831</v>
      </c>
      <c r="BI31" s="158">
        <f t="shared" si="23"/>
        <v>1604.6559999999999</v>
      </c>
      <c r="BJ31" s="158">
        <f t="shared" si="23"/>
        <v>1888.81</v>
      </c>
      <c r="BK31" s="158">
        <f t="shared" si="23"/>
        <v>47.554000000000002</v>
      </c>
      <c r="BL31" s="158">
        <f t="shared" si="23"/>
        <v>56.500000000000007</v>
      </c>
      <c r="BM31" s="158">
        <f t="shared" si="23"/>
        <v>56.649999999999991</v>
      </c>
      <c r="BN31" s="158">
        <f t="shared" si="23"/>
        <v>69.789999999999992</v>
      </c>
      <c r="BO31" s="158">
        <f t="shared" si="23"/>
        <v>214.58999999999997</v>
      </c>
      <c r="BP31" s="158">
        <f t="shared" si="23"/>
        <v>251.94</v>
      </c>
      <c r="BQ31" s="158">
        <f>BQ30+BQ24+BQ15+BQ11</f>
        <v>105.08</v>
      </c>
      <c r="BR31" s="158">
        <f>BR30+BR24+BR15+BR11</f>
        <v>122.41000000000001</v>
      </c>
      <c r="BS31" s="161"/>
      <c r="BT31" s="20"/>
    </row>
    <row r="32" spans="1:72" s="21" customFormat="1" ht="13.5" thickBot="1">
      <c r="A32" s="145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  <c r="Q32" s="164"/>
      <c r="R32" s="164"/>
      <c r="S32" s="164"/>
      <c r="T32" s="164"/>
      <c r="U32" s="162"/>
      <c r="V32" s="162"/>
      <c r="W32" s="162"/>
      <c r="X32" s="162"/>
      <c r="Y32" s="162"/>
      <c r="Z32" s="162"/>
      <c r="AA32" s="164"/>
      <c r="AB32" s="164"/>
      <c r="AC32" s="164"/>
      <c r="AD32" s="165" t="s">
        <v>8</v>
      </c>
      <c r="AE32" s="164"/>
      <c r="AF32" s="164"/>
      <c r="AG32" s="164"/>
      <c r="AH32" s="164"/>
      <c r="AI32" s="162"/>
      <c r="AJ32" s="162"/>
      <c r="AK32" s="162"/>
      <c r="AL32" s="162"/>
      <c r="AM32" s="162"/>
      <c r="AN32" s="162"/>
      <c r="AO32" s="164"/>
      <c r="AP32" s="164"/>
      <c r="AQ32" s="166" t="s">
        <v>8</v>
      </c>
      <c r="AR32" s="157"/>
      <c r="AS32" s="158">
        <f t="shared" ref="AS32:BD32" si="24">AS31+AS24+AS15+AS12</f>
        <v>1323</v>
      </c>
      <c r="AT32" s="158">
        <f t="shared" si="24"/>
        <v>1635</v>
      </c>
      <c r="AU32" s="158">
        <f t="shared" si="24"/>
        <v>1410.922</v>
      </c>
      <c r="AV32" s="158">
        <f t="shared" si="24"/>
        <v>1728.6399999999999</v>
      </c>
      <c r="AW32" s="158">
        <f t="shared" si="24"/>
        <v>54.228000000000002</v>
      </c>
      <c r="AX32" s="158">
        <f t="shared" si="24"/>
        <v>106.55999999999999</v>
      </c>
      <c r="AY32" s="158">
        <f t="shared" si="24"/>
        <v>46.802</v>
      </c>
      <c r="AZ32" s="158">
        <f t="shared" si="24"/>
        <v>57.03</v>
      </c>
      <c r="BA32" s="158">
        <f t="shared" si="24"/>
        <v>194.78000000000003</v>
      </c>
      <c r="BB32" s="158">
        <f t="shared" si="24"/>
        <v>231.79000000000002</v>
      </c>
      <c r="BC32" s="158">
        <f t="shared" si="24"/>
        <v>90.05</v>
      </c>
      <c r="BD32" s="158">
        <f t="shared" si="24"/>
        <v>105.52</v>
      </c>
      <c r="BE32" s="159"/>
      <c r="BF32" s="167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</row>
    <row r="33" spans="1:72" s="3" customFormat="1" ht="13.5" thickBot="1">
      <c r="A33" s="168"/>
      <c r="B33" s="292" t="s">
        <v>23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4"/>
      <c r="P33" s="289" t="s">
        <v>24</v>
      </c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1"/>
      <c r="AD33" s="292" t="s">
        <v>25</v>
      </c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4"/>
      <c r="AR33" s="60"/>
      <c r="AS33" s="93"/>
      <c r="AT33" s="93"/>
      <c r="AU33" s="93"/>
      <c r="AV33" s="93"/>
      <c r="AW33" s="162"/>
      <c r="AX33" s="162"/>
      <c r="AY33" s="162"/>
      <c r="AZ33" s="162"/>
      <c r="BA33" s="162"/>
      <c r="BB33" s="162"/>
      <c r="BC33" s="93"/>
      <c r="BD33" s="93"/>
      <c r="BE33" s="96"/>
      <c r="BF33" s="292" t="s">
        <v>27</v>
      </c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4"/>
      <c r="BT33" s="2"/>
    </row>
    <row r="34" spans="1:72" s="3" customFormat="1" ht="13.5" thickBot="1">
      <c r="A34" s="169"/>
      <c r="B34" s="49" t="s">
        <v>12</v>
      </c>
      <c r="C34" s="283" t="s">
        <v>0</v>
      </c>
      <c r="D34" s="283"/>
      <c r="E34" s="269" t="s">
        <v>10</v>
      </c>
      <c r="F34" s="269"/>
      <c r="G34" s="267" t="s">
        <v>34</v>
      </c>
      <c r="H34" s="268"/>
      <c r="I34" s="267" t="s">
        <v>35</v>
      </c>
      <c r="J34" s="268"/>
      <c r="K34" s="267" t="s">
        <v>36</v>
      </c>
      <c r="L34" s="268"/>
      <c r="M34" s="269" t="s">
        <v>9</v>
      </c>
      <c r="N34" s="269"/>
      <c r="O34" s="284" t="s">
        <v>11</v>
      </c>
      <c r="P34" s="49" t="s">
        <v>13</v>
      </c>
      <c r="Q34" s="269" t="s">
        <v>0</v>
      </c>
      <c r="R34" s="269"/>
      <c r="S34" s="269" t="s">
        <v>10</v>
      </c>
      <c r="T34" s="269"/>
      <c r="U34" s="267" t="s">
        <v>34</v>
      </c>
      <c r="V34" s="268"/>
      <c r="W34" s="267" t="s">
        <v>35</v>
      </c>
      <c r="X34" s="268"/>
      <c r="Y34" s="267" t="s">
        <v>36</v>
      </c>
      <c r="Z34" s="268"/>
      <c r="AA34" s="269" t="s">
        <v>9</v>
      </c>
      <c r="AB34" s="269"/>
      <c r="AC34" s="270" t="s">
        <v>11</v>
      </c>
      <c r="AD34" s="49" t="s">
        <v>28</v>
      </c>
      <c r="AE34" s="283" t="s">
        <v>0</v>
      </c>
      <c r="AF34" s="283"/>
      <c r="AG34" s="283" t="s">
        <v>10</v>
      </c>
      <c r="AH34" s="283"/>
      <c r="AI34" s="267" t="s">
        <v>34</v>
      </c>
      <c r="AJ34" s="268"/>
      <c r="AK34" s="267" t="s">
        <v>35</v>
      </c>
      <c r="AL34" s="268"/>
      <c r="AM34" s="267" t="s">
        <v>36</v>
      </c>
      <c r="AN34" s="268"/>
      <c r="AO34" s="283" t="s">
        <v>9</v>
      </c>
      <c r="AP34" s="283"/>
      <c r="AQ34" s="284" t="s">
        <v>11</v>
      </c>
      <c r="AR34" s="292" t="s">
        <v>26</v>
      </c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4"/>
      <c r="BF34" s="49" t="s">
        <v>17</v>
      </c>
      <c r="BG34" s="283" t="s">
        <v>0</v>
      </c>
      <c r="BH34" s="283"/>
      <c r="BI34" s="283" t="s">
        <v>10</v>
      </c>
      <c r="BJ34" s="283"/>
      <c r="BK34" s="267" t="s">
        <v>34</v>
      </c>
      <c r="BL34" s="268"/>
      <c r="BM34" s="267" t="s">
        <v>35</v>
      </c>
      <c r="BN34" s="268"/>
      <c r="BO34" s="267" t="s">
        <v>36</v>
      </c>
      <c r="BP34" s="268"/>
      <c r="BQ34" s="283" t="s">
        <v>9</v>
      </c>
      <c r="BR34" s="283"/>
      <c r="BS34" s="170"/>
      <c r="BT34" s="2"/>
    </row>
    <row r="35" spans="1:72" s="5" customFormat="1" ht="13.5" thickBot="1">
      <c r="A35" s="171"/>
      <c r="B35" s="172" t="s">
        <v>1</v>
      </c>
      <c r="C35" s="173" t="s">
        <v>6</v>
      </c>
      <c r="D35" s="173" t="s">
        <v>7</v>
      </c>
      <c r="E35" s="173" t="s">
        <v>6</v>
      </c>
      <c r="F35" s="173" t="s">
        <v>7</v>
      </c>
      <c r="G35" s="173" t="s">
        <v>6</v>
      </c>
      <c r="H35" s="173" t="s">
        <v>7</v>
      </c>
      <c r="I35" s="173" t="s">
        <v>6</v>
      </c>
      <c r="J35" s="173" t="s">
        <v>7</v>
      </c>
      <c r="K35" s="173" t="s">
        <v>6</v>
      </c>
      <c r="L35" s="173" t="s">
        <v>7</v>
      </c>
      <c r="M35" s="173" t="s">
        <v>6</v>
      </c>
      <c r="N35" s="173" t="s">
        <v>7</v>
      </c>
      <c r="O35" s="285"/>
      <c r="P35" s="172" t="s">
        <v>1</v>
      </c>
      <c r="Q35" s="173" t="s">
        <v>6</v>
      </c>
      <c r="R35" s="173" t="s">
        <v>7</v>
      </c>
      <c r="S35" s="173" t="s">
        <v>6</v>
      </c>
      <c r="T35" s="174" t="s">
        <v>7</v>
      </c>
      <c r="U35" s="173" t="s">
        <v>6</v>
      </c>
      <c r="V35" s="173" t="s">
        <v>7</v>
      </c>
      <c r="W35" s="173" t="s">
        <v>6</v>
      </c>
      <c r="X35" s="173" t="s">
        <v>7</v>
      </c>
      <c r="Y35" s="173" t="s">
        <v>6</v>
      </c>
      <c r="Z35" s="173" t="s">
        <v>7</v>
      </c>
      <c r="AA35" s="173" t="s">
        <v>6</v>
      </c>
      <c r="AB35" s="173" t="s">
        <v>7</v>
      </c>
      <c r="AC35" s="271"/>
      <c r="AD35" s="172" t="s">
        <v>1</v>
      </c>
      <c r="AE35" s="173" t="s">
        <v>6</v>
      </c>
      <c r="AF35" s="173" t="s">
        <v>7</v>
      </c>
      <c r="AG35" s="173" t="s">
        <v>6</v>
      </c>
      <c r="AH35" s="173" t="s">
        <v>7</v>
      </c>
      <c r="AI35" s="173" t="s">
        <v>6</v>
      </c>
      <c r="AJ35" s="173" t="s">
        <v>7</v>
      </c>
      <c r="AK35" s="173" t="s">
        <v>6</v>
      </c>
      <c r="AL35" s="173" t="s">
        <v>7</v>
      </c>
      <c r="AM35" s="173" t="s">
        <v>6</v>
      </c>
      <c r="AN35" s="173" t="s">
        <v>7</v>
      </c>
      <c r="AO35" s="173" t="s">
        <v>6</v>
      </c>
      <c r="AP35" s="173" t="s">
        <v>7</v>
      </c>
      <c r="AQ35" s="285"/>
      <c r="AR35" s="49" t="s">
        <v>16</v>
      </c>
      <c r="AS35" s="283" t="s">
        <v>0</v>
      </c>
      <c r="AT35" s="283"/>
      <c r="AU35" s="269" t="s">
        <v>10</v>
      </c>
      <c r="AV35" s="269"/>
      <c r="AW35" s="267" t="s">
        <v>34</v>
      </c>
      <c r="AX35" s="268"/>
      <c r="AY35" s="267" t="s">
        <v>35</v>
      </c>
      <c r="AZ35" s="268"/>
      <c r="BA35" s="267" t="s">
        <v>36</v>
      </c>
      <c r="BB35" s="268"/>
      <c r="BC35" s="269" t="s">
        <v>9</v>
      </c>
      <c r="BD35" s="269"/>
      <c r="BE35" s="284" t="s">
        <v>11</v>
      </c>
      <c r="BF35" s="172" t="s">
        <v>1</v>
      </c>
      <c r="BG35" s="173" t="s">
        <v>6</v>
      </c>
      <c r="BH35" s="173" t="s">
        <v>7</v>
      </c>
      <c r="BI35" s="173" t="s">
        <v>6</v>
      </c>
      <c r="BJ35" s="173" t="s">
        <v>7</v>
      </c>
      <c r="BK35" s="173" t="s">
        <v>6</v>
      </c>
      <c r="BL35" s="173" t="s">
        <v>7</v>
      </c>
      <c r="BM35" s="173" t="s">
        <v>6</v>
      </c>
      <c r="BN35" s="173" t="s">
        <v>7</v>
      </c>
      <c r="BO35" s="173" t="s">
        <v>6</v>
      </c>
      <c r="BP35" s="173" t="s">
        <v>7</v>
      </c>
      <c r="BQ35" s="173" t="s">
        <v>6</v>
      </c>
      <c r="BR35" s="173" t="s">
        <v>7</v>
      </c>
      <c r="BS35" s="175"/>
      <c r="BT35" s="4"/>
    </row>
    <row r="36" spans="1:72" s="5" customFormat="1" ht="13.5" thickBot="1">
      <c r="A36" s="245"/>
      <c r="P36" s="52" t="s">
        <v>139</v>
      </c>
      <c r="Q36" s="1">
        <v>45</v>
      </c>
      <c r="R36" s="1">
        <v>60</v>
      </c>
      <c r="S36" s="1">
        <v>23.54</v>
      </c>
      <c r="T36" s="1">
        <v>31.38</v>
      </c>
      <c r="U36" s="1">
        <v>0.5</v>
      </c>
      <c r="V36" s="1">
        <v>0.66</v>
      </c>
      <c r="W36" s="1">
        <v>4.55</v>
      </c>
      <c r="X36" s="1">
        <v>6.06</v>
      </c>
      <c r="Y36" s="1">
        <v>4.0999999999999996</v>
      </c>
      <c r="Z36" s="1">
        <v>5.5</v>
      </c>
      <c r="AA36" s="1">
        <v>1.53</v>
      </c>
      <c r="AB36" s="1">
        <v>2.02</v>
      </c>
      <c r="AC36" s="1" t="s">
        <v>140</v>
      </c>
      <c r="AD36" s="246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8"/>
      <c r="AR36" s="172" t="s">
        <v>1</v>
      </c>
      <c r="AS36" s="173" t="s">
        <v>6</v>
      </c>
      <c r="AT36" s="173" t="s">
        <v>7</v>
      </c>
      <c r="AU36" s="173" t="s">
        <v>6</v>
      </c>
      <c r="AV36" s="173" t="s">
        <v>7</v>
      </c>
      <c r="AW36" s="173" t="s">
        <v>6</v>
      </c>
      <c r="AX36" s="173" t="s">
        <v>7</v>
      </c>
      <c r="AY36" s="173" t="s">
        <v>6</v>
      </c>
      <c r="AZ36" s="173" t="s">
        <v>7</v>
      </c>
      <c r="BA36" s="173" t="s">
        <v>6</v>
      </c>
      <c r="BB36" s="173" t="s">
        <v>7</v>
      </c>
      <c r="BC36" s="173" t="s">
        <v>6</v>
      </c>
      <c r="BD36" s="173" t="s">
        <v>7</v>
      </c>
      <c r="BE36" s="285"/>
      <c r="BF36" s="82" t="s">
        <v>45</v>
      </c>
      <c r="BG36" s="87">
        <v>150</v>
      </c>
      <c r="BH36" s="87">
        <v>200</v>
      </c>
      <c r="BI36" s="225">
        <v>169.65</v>
      </c>
      <c r="BJ36" s="225">
        <v>226.2</v>
      </c>
      <c r="BK36" s="226">
        <v>3.94</v>
      </c>
      <c r="BL36" s="226">
        <v>5.25</v>
      </c>
      <c r="BM36" s="226">
        <v>8.74</v>
      </c>
      <c r="BN36" s="226">
        <v>11.66</v>
      </c>
      <c r="BO36" s="226">
        <v>6.1</v>
      </c>
      <c r="BP36" s="226">
        <v>8.31</v>
      </c>
      <c r="BQ36" s="83">
        <v>6.1</v>
      </c>
      <c r="BR36" s="83">
        <v>8.31</v>
      </c>
      <c r="BS36" s="88" t="s">
        <v>75</v>
      </c>
      <c r="BT36" s="4"/>
    </row>
    <row r="37" spans="1:72" s="1" customFormat="1" ht="25.5">
      <c r="A37" s="142" t="s">
        <v>2</v>
      </c>
      <c r="B37" s="82" t="s">
        <v>66</v>
      </c>
      <c r="C37" s="84">
        <v>150</v>
      </c>
      <c r="D37" s="84">
        <v>200</v>
      </c>
      <c r="E37" s="85">
        <v>171.3</v>
      </c>
      <c r="F37" s="85">
        <v>228.4</v>
      </c>
      <c r="G37" s="85">
        <v>5.37</v>
      </c>
      <c r="H37" s="85">
        <v>7.16</v>
      </c>
      <c r="I37" s="85">
        <v>7.05</v>
      </c>
      <c r="J37" s="85">
        <v>9.4</v>
      </c>
      <c r="K37" s="85">
        <v>21.6</v>
      </c>
      <c r="L37" s="85">
        <v>28.8</v>
      </c>
      <c r="M37" s="84">
        <v>8.32</v>
      </c>
      <c r="N37" s="84">
        <v>10.039999999999999</v>
      </c>
      <c r="O37" s="86" t="s">
        <v>101</v>
      </c>
      <c r="P37" s="82" t="s">
        <v>70</v>
      </c>
      <c r="Q37" s="87">
        <v>150</v>
      </c>
      <c r="R37" s="83">
        <v>200</v>
      </c>
      <c r="S37" s="225">
        <v>212.7</v>
      </c>
      <c r="T37" s="225">
        <v>283.60000000000002</v>
      </c>
      <c r="U37" s="226">
        <v>5.85</v>
      </c>
      <c r="V37" s="226">
        <v>7.8</v>
      </c>
      <c r="W37" s="226">
        <v>7.09</v>
      </c>
      <c r="X37" s="226">
        <v>9.4600000000000009</v>
      </c>
      <c r="Y37" s="226">
        <v>26.85</v>
      </c>
      <c r="Z37" s="226">
        <v>35.799999999999997</v>
      </c>
      <c r="AA37" s="84">
        <v>7.32</v>
      </c>
      <c r="AB37" s="84">
        <v>8.7799999999999994</v>
      </c>
      <c r="AC37" s="88" t="s">
        <v>71</v>
      </c>
      <c r="AD37" s="60" t="s">
        <v>73</v>
      </c>
      <c r="AE37" s="89">
        <v>150</v>
      </c>
      <c r="AF37" s="89">
        <v>200</v>
      </c>
      <c r="AG37" s="224">
        <v>161.55000000000001</v>
      </c>
      <c r="AH37" s="224">
        <v>215.4</v>
      </c>
      <c r="AI37" s="224">
        <v>4.6500000000000004</v>
      </c>
      <c r="AJ37" s="224">
        <v>6.2</v>
      </c>
      <c r="AK37" s="224">
        <v>5.59</v>
      </c>
      <c r="AL37" s="224">
        <v>7.46</v>
      </c>
      <c r="AM37" s="224">
        <v>23.14</v>
      </c>
      <c r="AN37" s="224">
        <v>30.86</v>
      </c>
      <c r="AO37" s="89">
        <v>6.1</v>
      </c>
      <c r="AP37" s="89">
        <v>7.44</v>
      </c>
      <c r="AQ37" s="91" t="s">
        <v>74</v>
      </c>
      <c r="AR37" s="52" t="s">
        <v>139</v>
      </c>
      <c r="AS37" s="1">
        <v>45</v>
      </c>
      <c r="AT37" s="1">
        <v>60</v>
      </c>
      <c r="AU37" s="1">
        <v>23.54</v>
      </c>
      <c r="AV37" s="1">
        <v>31.38</v>
      </c>
      <c r="AW37" s="1">
        <v>0.5</v>
      </c>
      <c r="AX37" s="1">
        <v>0.66</v>
      </c>
      <c r="AY37" s="1">
        <v>4.55</v>
      </c>
      <c r="AZ37" s="1">
        <v>6.06</v>
      </c>
      <c r="BA37" s="1">
        <v>4.0999999999999996</v>
      </c>
      <c r="BB37" s="1">
        <v>5.5</v>
      </c>
      <c r="BC37" s="1">
        <v>1.53</v>
      </c>
      <c r="BD37" s="1">
        <v>2.02</v>
      </c>
      <c r="BE37" s="1" t="s">
        <v>140</v>
      </c>
      <c r="BF37" s="60" t="s">
        <v>46</v>
      </c>
      <c r="BG37" s="93">
        <v>8</v>
      </c>
      <c r="BH37" s="93">
        <v>12</v>
      </c>
      <c r="BI37" s="90">
        <v>28</v>
      </c>
      <c r="BJ37" s="90">
        <v>42</v>
      </c>
      <c r="BK37" s="90">
        <v>2.1</v>
      </c>
      <c r="BL37" s="90">
        <v>3.16</v>
      </c>
      <c r="BM37" s="90">
        <v>2.13</v>
      </c>
      <c r="BN37" s="90">
        <v>3.19</v>
      </c>
      <c r="BO37" s="90"/>
      <c r="BP37" s="90"/>
      <c r="BQ37" s="89"/>
      <c r="BR37" s="89"/>
      <c r="BT37" s="12"/>
    </row>
    <row r="38" spans="1:72" s="1" customFormat="1" ht="25.5">
      <c r="A38" s="144"/>
      <c r="B38" s="60" t="s">
        <v>37</v>
      </c>
      <c r="C38" s="93">
        <v>35</v>
      </c>
      <c r="D38" s="93">
        <v>40</v>
      </c>
      <c r="E38" s="90">
        <v>82.25</v>
      </c>
      <c r="F38" s="90">
        <v>94</v>
      </c>
      <c r="G38" s="90">
        <v>2.66</v>
      </c>
      <c r="H38" s="90">
        <v>3.04</v>
      </c>
      <c r="I38" s="90">
        <v>0.28000000000000003</v>
      </c>
      <c r="J38" s="90">
        <v>0.32</v>
      </c>
      <c r="K38" s="90">
        <v>17.22</v>
      </c>
      <c r="L38" s="90">
        <v>19.68</v>
      </c>
      <c r="M38" s="89">
        <v>4.8600000000000003</v>
      </c>
      <c r="N38" s="89">
        <v>5.89</v>
      </c>
      <c r="O38" s="262">
        <v>3</v>
      </c>
      <c r="P38" s="60" t="s">
        <v>37</v>
      </c>
      <c r="Q38" s="93">
        <v>35</v>
      </c>
      <c r="R38" s="93">
        <v>40</v>
      </c>
      <c r="S38" s="90">
        <v>82.25</v>
      </c>
      <c r="T38" s="90">
        <v>94</v>
      </c>
      <c r="U38" s="90">
        <v>2.66</v>
      </c>
      <c r="V38" s="90">
        <v>3.04</v>
      </c>
      <c r="W38" s="90">
        <v>0.28000000000000003</v>
      </c>
      <c r="X38" s="90">
        <v>0.32</v>
      </c>
      <c r="Y38" s="90">
        <v>17.22</v>
      </c>
      <c r="Z38" s="90">
        <v>19.68</v>
      </c>
      <c r="AA38" s="89"/>
      <c r="AB38" s="89"/>
      <c r="AC38" s="259">
        <v>3</v>
      </c>
      <c r="AD38" s="60" t="s">
        <v>37</v>
      </c>
      <c r="AE38" s="93">
        <v>35</v>
      </c>
      <c r="AF38" s="93">
        <v>40</v>
      </c>
      <c r="AG38" s="90">
        <v>82.25</v>
      </c>
      <c r="AH38" s="90">
        <v>94</v>
      </c>
      <c r="AI38" s="90">
        <v>2.66</v>
      </c>
      <c r="AJ38" s="90">
        <v>3.04</v>
      </c>
      <c r="AK38" s="90">
        <v>0.28000000000000003</v>
      </c>
      <c r="AL38" s="90">
        <v>0.32</v>
      </c>
      <c r="AM38" s="90">
        <v>17.22</v>
      </c>
      <c r="AN38" s="90">
        <v>19.68</v>
      </c>
      <c r="AO38" s="89">
        <v>4.8600000000000003</v>
      </c>
      <c r="AP38" s="89">
        <v>5.89</v>
      </c>
      <c r="AQ38" s="262">
        <v>3</v>
      </c>
      <c r="AR38" s="82" t="s">
        <v>115</v>
      </c>
      <c r="AS38" s="87">
        <v>150</v>
      </c>
      <c r="AT38" s="87">
        <v>200</v>
      </c>
      <c r="AU38" s="83">
        <v>116.25</v>
      </c>
      <c r="AV38" s="83">
        <v>155</v>
      </c>
      <c r="AW38" s="85">
        <v>4.3899999999999997</v>
      </c>
      <c r="AX38" s="85">
        <v>5.85</v>
      </c>
      <c r="AY38" s="85">
        <v>4.3600000000000003</v>
      </c>
      <c r="AZ38" s="85">
        <v>5.81</v>
      </c>
      <c r="BA38" s="85">
        <v>14.99</v>
      </c>
      <c r="BB38" s="85">
        <v>19.989999999999998</v>
      </c>
      <c r="BC38" s="83">
        <v>6.09</v>
      </c>
      <c r="BD38" s="83">
        <v>7.94</v>
      </c>
      <c r="BE38" s="176" t="s">
        <v>116</v>
      </c>
      <c r="BF38" s="60" t="s">
        <v>37</v>
      </c>
      <c r="BG38" s="93">
        <v>35</v>
      </c>
      <c r="BH38" s="93">
        <v>40</v>
      </c>
      <c r="BI38" s="90">
        <v>82.25</v>
      </c>
      <c r="BJ38" s="90">
        <v>94</v>
      </c>
      <c r="BK38" s="90">
        <v>2.66</v>
      </c>
      <c r="BL38" s="90">
        <v>3.04</v>
      </c>
      <c r="BM38" s="90">
        <v>0.28000000000000003</v>
      </c>
      <c r="BN38" s="90">
        <v>0.32</v>
      </c>
      <c r="BO38" s="90">
        <v>8.19</v>
      </c>
      <c r="BP38" s="90">
        <v>10</v>
      </c>
      <c r="BQ38" s="89">
        <v>8.19</v>
      </c>
      <c r="BR38" s="89">
        <v>10</v>
      </c>
      <c r="BS38" s="262">
        <v>3</v>
      </c>
      <c r="BT38" s="12"/>
    </row>
    <row r="39" spans="1:72" s="1" customFormat="1">
      <c r="A39" s="144"/>
      <c r="B39" s="60" t="s">
        <v>38</v>
      </c>
      <c r="C39" s="93">
        <v>8</v>
      </c>
      <c r="D39" s="93">
        <v>10</v>
      </c>
      <c r="E39" s="90">
        <v>52.88</v>
      </c>
      <c r="F39" s="90">
        <v>66.099999999999994</v>
      </c>
      <c r="G39" s="90">
        <v>0.06</v>
      </c>
      <c r="H39" s="90">
        <v>0.08</v>
      </c>
      <c r="I39" s="90">
        <v>5.8</v>
      </c>
      <c r="J39" s="90">
        <v>7.25</v>
      </c>
      <c r="K39" s="90">
        <v>0.1</v>
      </c>
      <c r="L39" s="90">
        <v>0.13</v>
      </c>
      <c r="M39" s="89"/>
      <c r="N39" s="89"/>
      <c r="O39" s="263"/>
      <c r="P39" s="60" t="s">
        <v>38</v>
      </c>
      <c r="Q39" s="93">
        <v>8</v>
      </c>
      <c r="R39" s="93">
        <v>10</v>
      </c>
      <c r="S39" s="90">
        <v>52.88</v>
      </c>
      <c r="T39" s="90">
        <v>66.099999999999994</v>
      </c>
      <c r="U39" s="90">
        <v>0.06</v>
      </c>
      <c r="V39" s="90">
        <v>0.08</v>
      </c>
      <c r="W39" s="90">
        <v>5.8</v>
      </c>
      <c r="X39" s="90">
        <v>7.25</v>
      </c>
      <c r="Y39" s="90">
        <v>0.1</v>
      </c>
      <c r="Z39" s="90">
        <v>0.13</v>
      </c>
      <c r="AA39" s="89"/>
      <c r="AB39" s="89"/>
      <c r="AC39" s="260"/>
      <c r="AD39" s="60" t="s">
        <v>38</v>
      </c>
      <c r="AE39" s="93">
        <v>8</v>
      </c>
      <c r="AF39" s="93">
        <v>10</v>
      </c>
      <c r="AG39" s="90">
        <v>52.88</v>
      </c>
      <c r="AH39" s="90">
        <v>66.099999999999994</v>
      </c>
      <c r="AI39" s="90">
        <v>0.06</v>
      </c>
      <c r="AJ39" s="90">
        <v>0.08</v>
      </c>
      <c r="AK39" s="90">
        <v>5.8</v>
      </c>
      <c r="AL39" s="90">
        <v>7.25</v>
      </c>
      <c r="AM39" s="90">
        <v>0.1</v>
      </c>
      <c r="AN39" s="90">
        <v>0.13</v>
      </c>
      <c r="AO39" s="89"/>
      <c r="AP39" s="89"/>
      <c r="AQ39" s="263"/>
      <c r="AR39" s="60" t="s">
        <v>37</v>
      </c>
      <c r="AS39" s="93">
        <v>35</v>
      </c>
      <c r="AT39" s="93">
        <v>40</v>
      </c>
      <c r="AU39" s="90">
        <v>82.25</v>
      </c>
      <c r="AV39" s="90">
        <v>94</v>
      </c>
      <c r="AW39" s="90">
        <v>2.66</v>
      </c>
      <c r="AX39" s="90">
        <v>3.04</v>
      </c>
      <c r="AY39" s="90">
        <v>0.28000000000000003</v>
      </c>
      <c r="AZ39" s="90">
        <v>0.32</v>
      </c>
      <c r="BA39" s="90">
        <v>17.22</v>
      </c>
      <c r="BB39" s="90">
        <v>19.68</v>
      </c>
      <c r="BC39" s="89">
        <v>4.8600000000000003</v>
      </c>
      <c r="BD39" s="89">
        <v>5.89</v>
      </c>
      <c r="BE39" s="240">
        <v>3</v>
      </c>
      <c r="BF39" s="60" t="s">
        <v>38</v>
      </c>
      <c r="BG39" s="93">
        <v>8</v>
      </c>
      <c r="BH39" s="93">
        <v>10</v>
      </c>
      <c r="BI39" s="90">
        <v>52.88</v>
      </c>
      <c r="BJ39" s="90">
        <v>66.099999999999994</v>
      </c>
      <c r="BK39" s="90">
        <v>0.06</v>
      </c>
      <c r="BL39" s="90">
        <v>0.08</v>
      </c>
      <c r="BM39" s="90">
        <v>5.8</v>
      </c>
      <c r="BN39" s="90">
        <v>7.25</v>
      </c>
      <c r="BO39" s="90"/>
      <c r="BP39" s="90"/>
      <c r="BQ39" s="89"/>
      <c r="BR39" s="89"/>
      <c r="BS39" s="263"/>
      <c r="BT39" s="12"/>
    </row>
    <row r="40" spans="1:72" s="1" customFormat="1" ht="25.5">
      <c r="A40" s="144"/>
      <c r="B40" s="60" t="s">
        <v>144</v>
      </c>
      <c r="C40" s="93">
        <v>150</v>
      </c>
      <c r="D40" s="93">
        <v>180</v>
      </c>
      <c r="E40" s="90">
        <v>53.39</v>
      </c>
      <c r="F40" s="90">
        <v>59.33</v>
      </c>
      <c r="G40" s="90">
        <v>1.89</v>
      </c>
      <c r="H40" s="90">
        <v>2.1</v>
      </c>
      <c r="I40" s="90">
        <v>1.63</v>
      </c>
      <c r="J40" s="90">
        <v>1.81</v>
      </c>
      <c r="K40" s="90">
        <v>7.78</v>
      </c>
      <c r="L40" s="90">
        <v>8.64</v>
      </c>
      <c r="M40" s="89">
        <v>4.0999999999999996</v>
      </c>
      <c r="N40" s="89">
        <v>5.6</v>
      </c>
      <c r="O40" s="94" t="s">
        <v>65</v>
      </c>
      <c r="P40" s="60" t="s">
        <v>46</v>
      </c>
      <c r="Q40" s="93">
        <v>8</v>
      </c>
      <c r="R40" s="93">
        <v>12</v>
      </c>
      <c r="S40" s="90">
        <v>28</v>
      </c>
      <c r="T40" s="90">
        <v>42</v>
      </c>
      <c r="U40" s="90">
        <v>2.1</v>
      </c>
      <c r="V40" s="90">
        <v>3.16</v>
      </c>
      <c r="W40" s="90">
        <v>2.13</v>
      </c>
      <c r="X40" s="90">
        <v>3.19</v>
      </c>
      <c r="Y40" s="90"/>
      <c r="Z40" s="90"/>
      <c r="AA40" s="89">
        <v>8.19</v>
      </c>
      <c r="AB40" s="89">
        <v>10.79</v>
      </c>
      <c r="AC40" s="261"/>
      <c r="AD40" s="60" t="s">
        <v>132</v>
      </c>
      <c r="AE40" s="93">
        <v>150</v>
      </c>
      <c r="AF40" s="93">
        <v>180</v>
      </c>
      <c r="AG40" s="90">
        <v>106.79</v>
      </c>
      <c r="AH40" s="90">
        <v>118.66</v>
      </c>
      <c r="AI40" s="90">
        <v>3.78</v>
      </c>
      <c r="AJ40" s="90">
        <v>4.2</v>
      </c>
      <c r="AK40" s="90">
        <v>3.258</v>
      </c>
      <c r="AL40" s="90">
        <v>3.62</v>
      </c>
      <c r="AM40" s="90">
        <v>15.55</v>
      </c>
      <c r="AN40" s="90">
        <v>17.28</v>
      </c>
      <c r="AO40" s="89">
        <v>6.64</v>
      </c>
      <c r="AP40" s="89">
        <v>7.23</v>
      </c>
      <c r="AQ40" s="94" t="s">
        <v>65</v>
      </c>
      <c r="AR40" s="60" t="s">
        <v>38</v>
      </c>
      <c r="AS40" s="93">
        <v>8</v>
      </c>
      <c r="AT40" s="93">
        <v>10</v>
      </c>
      <c r="AU40" s="90">
        <v>52.88</v>
      </c>
      <c r="AV40" s="90">
        <v>66.099999999999994</v>
      </c>
      <c r="AW40" s="90">
        <v>0.06</v>
      </c>
      <c r="AX40" s="90">
        <v>0.08</v>
      </c>
      <c r="AY40" s="90">
        <v>5.8</v>
      </c>
      <c r="AZ40" s="90">
        <v>7.25</v>
      </c>
      <c r="BA40" s="90">
        <v>0.1</v>
      </c>
      <c r="BB40" s="90">
        <v>0.13</v>
      </c>
      <c r="BC40" s="89"/>
      <c r="BD40" s="89"/>
      <c r="BE40" s="241"/>
      <c r="BF40" s="60" t="s">
        <v>132</v>
      </c>
      <c r="BG40" s="93">
        <v>150</v>
      </c>
      <c r="BH40" s="93">
        <v>180</v>
      </c>
      <c r="BI40" s="90">
        <v>106.79</v>
      </c>
      <c r="BJ40" s="90">
        <v>118.66</v>
      </c>
      <c r="BK40" s="90">
        <v>3.78</v>
      </c>
      <c r="BL40" s="90">
        <v>4.2</v>
      </c>
      <c r="BM40" s="90">
        <v>3.258</v>
      </c>
      <c r="BN40" s="90">
        <v>3.62</v>
      </c>
      <c r="BO40" s="90">
        <v>15.55</v>
      </c>
      <c r="BP40" s="90">
        <v>17.28</v>
      </c>
      <c r="BQ40" s="89">
        <v>6.64</v>
      </c>
      <c r="BR40" s="89">
        <v>7.95</v>
      </c>
      <c r="BS40" s="94" t="s">
        <v>65</v>
      </c>
      <c r="BT40" s="12"/>
    </row>
    <row r="41" spans="1:72" s="1" customFormat="1">
      <c r="A41" s="144"/>
      <c r="B41" s="60"/>
      <c r="C41" s="93"/>
      <c r="D41" s="93"/>
      <c r="E41" s="90"/>
      <c r="F41" s="90"/>
      <c r="G41" s="90"/>
      <c r="H41" s="90"/>
      <c r="I41" s="90"/>
      <c r="J41" s="90"/>
      <c r="K41" s="90"/>
      <c r="L41" s="90"/>
      <c r="M41" s="89"/>
      <c r="N41" s="89"/>
      <c r="O41" s="96"/>
      <c r="P41" s="60" t="s">
        <v>141</v>
      </c>
      <c r="Q41" s="93">
        <v>150</v>
      </c>
      <c r="R41" s="93">
        <v>180</v>
      </c>
      <c r="S41" s="90">
        <v>130.22</v>
      </c>
      <c r="T41" s="90">
        <v>149.63</v>
      </c>
      <c r="U41" s="93">
        <v>4.13</v>
      </c>
      <c r="V41" s="93">
        <v>4.55</v>
      </c>
      <c r="W41" s="93">
        <v>4.3899999999999997</v>
      </c>
      <c r="X41" s="93">
        <v>4.78</v>
      </c>
      <c r="Y41" s="93">
        <v>18.239999999999998</v>
      </c>
      <c r="Z41" s="93">
        <v>21.75</v>
      </c>
      <c r="AA41" s="89">
        <v>6.48</v>
      </c>
      <c r="AB41" s="89">
        <v>7.73</v>
      </c>
      <c r="AC41" s="96">
        <v>920</v>
      </c>
      <c r="AD41" s="52"/>
      <c r="AR41" s="60" t="s">
        <v>141</v>
      </c>
      <c r="AS41" s="93">
        <v>150</v>
      </c>
      <c r="AT41" s="93">
        <v>180</v>
      </c>
      <c r="AU41" s="90">
        <v>130.22</v>
      </c>
      <c r="AV41" s="90">
        <v>149.63</v>
      </c>
      <c r="AW41" s="93">
        <v>4.13</v>
      </c>
      <c r="AX41" s="93">
        <v>4.55</v>
      </c>
      <c r="AY41" s="93">
        <v>4.3899999999999997</v>
      </c>
      <c r="AZ41" s="93">
        <v>4.78</v>
      </c>
      <c r="BA41" s="93">
        <v>18.239999999999998</v>
      </c>
      <c r="BB41" s="93">
        <v>21.75</v>
      </c>
      <c r="BC41" s="89">
        <v>6.45</v>
      </c>
      <c r="BD41" s="89">
        <v>7.72</v>
      </c>
      <c r="BE41" s="96">
        <v>920</v>
      </c>
      <c r="BT41" s="12"/>
    </row>
    <row r="42" spans="1:72" s="78" customFormat="1" ht="13.5" thickBot="1">
      <c r="A42" s="177"/>
      <c r="B42" s="178"/>
      <c r="C42" s="179">
        <f t="shared" ref="C42:N42" si="25">SUM(C36:C41)</f>
        <v>343</v>
      </c>
      <c r="D42" s="179">
        <f t="shared" si="25"/>
        <v>430</v>
      </c>
      <c r="E42" s="141">
        <f t="shared" si="25"/>
        <v>359.82</v>
      </c>
      <c r="F42" s="141">
        <f t="shared" si="25"/>
        <v>447.83</v>
      </c>
      <c r="G42" s="141">
        <f t="shared" si="25"/>
        <v>9.9800000000000022</v>
      </c>
      <c r="H42" s="141">
        <f t="shared" si="25"/>
        <v>12.379999999999999</v>
      </c>
      <c r="I42" s="141">
        <f t="shared" si="25"/>
        <v>14.759999999999998</v>
      </c>
      <c r="J42" s="141">
        <f t="shared" si="25"/>
        <v>18.779999999999998</v>
      </c>
      <c r="K42" s="141">
        <f t="shared" si="25"/>
        <v>46.7</v>
      </c>
      <c r="L42" s="141">
        <f t="shared" si="25"/>
        <v>57.250000000000007</v>
      </c>
      <c r="M42" s="141">
        <f t="shared" si="25"/>
        <v>17.28</v>
      </c>
      <c r="N42" s="238">
        <f t="shared" si="25"/>
        <v>21.53</v>
      </c>
      <c r="O42" s="239"/>
      <c r="P42" s="108"/>
      <c r="Q42" s="141">
        <f>SUM(Q36:Q41)</f>
        <v>396</v>
      </c>
      <c r="R42" s="141">
        <f t="shared" ref="R42:Z42" si="26">SUM(R36:R41)</f>
        <v>502</v>
      </c>
      <c r="S42" s="141">
        <f t="shared" si="26"/>
        <v>529.59</v>
      </c>
      <c r="T42" s="141">
        <f t="shared" si="26"/>
        <v>666.71</v>
      </c>
      <c r="U42" s="141">
        <f t="shared" si="26"/>
        <v>15.3</v>
      </c>
      <c r="V42" s="141">
        <f t="shared" si="26"/>
        <v>19.29</v>
      </c>
      <c r="W42" s="141">
        <f t="shared" si="26"/>
        <v>24.24</v>
      </c>
      <c r="X42" s="141">
        <f t="shared" si="26"/>
        <v>31.060000000000002</v>
      </c>
      <c r="Y42" s="141">
        <f t="shared" si="26"/>
        <v>66.510000000000005</v>
      </c>
      <c r="Z42" s="141">
        <f t="shared" si="26"/>
        <v>82.86</v>
      </c>
      <c r="AA42" s="141">
        <f>SUM(AA36:AA41)</f>
        <v>23.52</v>
      </c>
      <c r="AB42" s="141">
        <f>SUM(AB36:AB41)</f>
        <v>29.319999999999997</v>
      </c>
      <c r="AC42" s="181"/>
      <c r="AD42" s="76"/>
      <c r="AE42" s="100">
        <f t="shared" ref="AE42:AN42" si="27">SUM(AE37:AE40)</f>
        <v>343</v>
      </c>
      <c r="AF42" s="100">
        <f t="shared" si="27"/>
        <v>430</v>
      </c>
      <c r="AG42" s="100">
        <f t="shared" si="27"/>
        <v>403.47</v>
      </c>
      <c r="AH42" s="100">
        <f t="shared" si="27"/>
        <v>494.15999999999997</v>
      </c>
      <c r="AI42" s="100">
        <f t="shared" si="27"/>
        <v>11.15</v>
      </c>
      <c r="AJ42" s="100">
        <f t="shared" si="27"/>
        <v>13.52</v>
      </c>
      <c r="AK42" s="100">
        <f t="shared" si="27"/>
        <v>14.928000000000001</v>
      </c>
      <c r="AL42" s="100">
        <f t="shared" si="27"/>
        <v>18.650000000000002</v>
      </c>
      <c r="AM42" s="100">
        <f t="shared" si="27"/>
        <v>56.010000000000005</v>
      </c>
      <c r="AN42" s="100">
        <f t="shared" si="27"/>
        <v>67.95</v>
      </c>
      <c r="AO42" s="101">
        <f>SUM(AO37:AO41)</f>
        <v>17.600000000000001</v>
      </c>
      <c r="AP42" s="100">
        <f>SUM(AP37:AP41)</f>
        <v>20.560000000000002</v>
      </c>
      <c r="AQ42" s="249">
        <f>SUM(AQ37:AQ40)</f>
        <v>3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78"/>
      <c r="BG42" s="109">
        <f t="shared" ref="BG42:BP42" si="28">SUM(BG6:BG40)</f>
        <v>4860</v>
      </c>
      <c r="BH42" s="109">
        <f t="shared" si="28"/>
        <v>5875</v>
      </c>
      <c r="BI42" s="109">
        <f t="shared" si="28"/>
        <v>5229.9979999999996</v>
      </c>
      <c r="BJ42" s="109">
        <f t="shared" si="28"/>
        <v>6182.0099999999993</v>
      </c>
      <c r="BK42" s="182">
        <f t="shared" si="28"/>
        <v>154.702</v>
      </c>
      <c r="BL42" s="109">
        <f t="shared" si="28"/>
        <v>184.57</v>
      </c>
      <c r="BM42" s="109">
        <f t="shared" si="28"/>
        <v>185.608</v>
      </c>
      <c r="BN42" s="109">
        <f t="shared" si="28"/>
        <v>229.34999999999997</v>
      </c>
      <c r="BO42" s="109">
        <f t="shared" si="28"/>
        <v>669.50999999999988</v>
      </c>
      <c r="BP42" s="109">
        <f t="shared" si="28"/>
        <v>785.90999999999985</v>
      </c>
      <c r="BQ42" s="109">
        <f>SUM(BQ36:BQ40)</f>
        <v>20.93</v>
      </c>
      <c r="BR42" s="109">
        <f>SUM(BR36:BR40)</f>
        <v>26.26</v>
      </c>
      <c r="BS42" s="110"/>
      <c r="BT42" s="77"/>
    </row>
    <row r="43" spans="1:72" s="78" customFormat="1" ht="13.5" thickBot="1">
      <c r="A43" s="121" t="s">
        <v>3</v>
      </c>
      <c r="B43" s="104" t="s">
        <v>53</v>
      </c>
      <c r="C43" s="93">
        <v>30</v>
      </c>
      <c r="D43" s="93">
        <v>30</v>
      </c>
      <c r="E43" s="90">
        <v>145.94999999999999</v>
      </c>
      <c r="F43" s="90">
        <v>145.94999999999999</v>
      </c>
      <c r="G43" s="90">
        <v>2.63</v>
      </c>
      <c r="H43" s="90">
        <v>2.63</v>
      </c>
      <c r="I43" s="90">
        <v>3.43</v>
      </c>
      <c r="J43" s="90">
        <v>3.43</v>
      </c>
      <c r="K43" s="90">
        <v>26.04</v>
      </c>
      <c r="L43" s="90">
        <v>26.04</v>
      </c>
      <c r="M43" s="89">
        <v>3.15</v>
      </c>
      <c r="N43" s="89">
        <v>3.15</v>
      </c>
      <c r="O43" s="94"/>
      <c r="P43" s="237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233"/>
      <c r="AD43" s="104" t="s">
        <v>53</v>
      </c>
      <c r="AE43" s="93">
        <v>30</v>
      </c>
      <c r="AF43" s="93">
        <v>30</v>
      </c>
      <c r="AG43" s="90">
        <v>145.94999999999999</v>
      </c>
      <c r="AH43" s="90">
        <v>145.94999999999999</v>
      </c>
      <c r="AI43" s="90">
        <v>2.63</v>
      </c>
      <c r="AJ43" s="90">
        <v>2.63</v>
      </c>
      <c r="AK43" s="90">
        <v>3.43</v>
      </c>
      <c r="AL43" s="90">
        <v>3.43</v>
      </c>
      <c r="AM43" s="90">
        <v>26.04</v>
      </c>
      <c r="AN43" s="90">
        <v>26.04</v>
      </c>
      <c r="AO43" s="89">
        <v>3.15</v>
      </c>
      <c r="AP43" s="89">
        <v>3.15</v>
      </c>
      <c r="AQ43" s="94"/>
      <c r="AR43" s="250"/>
      <c r="AS43" s="179">
        <f>SUM(AS37:AS41)</f>
        <v>388</v>
      </c>
      <c r="AT43" s="179">
        <f t="shared" ref="AT43:BD43" si="29">SUM(AT37:AT41)</f>
        <v>490</v>
      </c>
      <c r="AU43" s="179">
        <f t="shared" si="29"/>
        <v>405.14</v>
      </c>
      <c r="AV43" s="179">
        <f t="shared" si="29"/>
        <v>496.11</v>
      </c>
      <c r="AW43" s="179">
        <f t="shared" si="29"/>
        <v>11.739999999999998</v>
      </c>
      <c r="AX43" s="179">
        <f t="shared" si="29"/>
        <v>14.18</v>
      </c>
      <c r="AY43" s="179">
        <f t="shared" si="29"/>
        <v>19.38</v>
      </c>
      <c r="AZ43" s="179">
        <f t="shared" si="29"/>
        <v>24.22</v>
      </c>
      <c r="BA43" s="179">
        <f t="shared" si="29"/>
        <v>54.650000000000006</v>
      </c>
      <c r="BB43" s="179">
        <f t="shared" si="29"/>
        <v>67.050000000000011</v>
      </c>
      <c r="BC43" s="179">
        <f t="shared" si="29"/>
        <v>18.93</v>
      </c>
      <c r="BD43" s="179">
        <f t="shared" si="29"/>
        <v>23.57</v>
      </c>
      <c r="BE43" s="180"/>
      <c r="BF43" s="104" t="s">
        <v>53</v>
      </c>
      <c r="BG43" s="93">
        <v>30</v>
      </c>
      <c r="BH43" s="93">
        <v>30</v>
      </c>
      <c r="BI43" s="90">
        <v>145.94999999999999</v>
      </c>
      <c r="BJ43" s="90">
        <v>145.94999999999999</v>
      </c>
      <c r="BK43" s="90">
        <v>2.63</v>
      </c>
      <c r="BL43" s="90">
        <v>2.63</v>
      </c>
      <c r="BM43" s="90">
        <v>3.43</v>
      </c>
      <c r="BN43" s="90">
        <v>3.43</v>
      </c>
      <c r="BO43" s="90">
        <v>26.04</v>
      </c>
      <c r="BP43" s="90">
        <v>26.04</v>
      </c>
      <c r="BQ43" s="89">
        <v>3.15</v>
      </c>
      <c r="BR43" s="89">
        <v>3.15</v>
      </c>
      <c r="BS43" s="110"/>
      <c r="BT43" s="77"/>
    </row>
    <row r="44" spans="1:72" ht="13.5" thickBot="1">
      <c r="A44" s="19"/>
      <c r="B44" s="82" t="s">
        <v>130</v>
      </c>
      <c r="C44" s="257">
        <v>200</v>
      </c>
      <c r="D44" s="257">
        <v>150</v>
      </c>
      <c r="E44" s="257">
        <v>92</v>
      </c>
      <c r="F44" s="257">
        <v>69</v>
      </c>
      <c r="G44" s="257">
        <v>1</v>
      </c>
      <c r="H44" s="257">
        <v>0.75</v>
      </c>
      <c r="I44" s="257">
        <v>0.2</v>
      </c>
      <c r="J44" s="257">
        <v>0.15</v>
      </c>
      <c r="K44" s="257">
        <v>20.2</v>
      </c>
      <c r="L44" s="257">
        <v>15.15</v>
      </c>
      <c r="M44" s="253">
        <v>14.78</v>
      </c>
      <c r="N44" s="253">
        <v>7.11</v>
      </c>
      <c r="O44" s="258"/>
      <c r="P44" s="114" t="s">
        <v>51</v>
      </c>
      <c r="Q44" s="93">
        <v>130</v>
      </c>
      <c r="R44" s="93">
        <v>150</v>
      </c>
      <c r="S44" s="93">
        <v>61.1</v>
      </c>
      <c r="T44" s="93">
        <v>70.5</v>
      </c>
      <c r="U44" s="90"/>
      <c r="V44" s="90"/>
      <c r="W44" s="90"/>
      <c r="X44" s="90"/>
      <c r="Y44" s="90">
        <v>12.74</v>
      </c>
      <c r="Z44" s="90">
        <v>14.7</v>
      </c>
      <c r="AA44" s="89">
        <v>11.05</v>
      </c>
      <c r="AB44" s="89">
        <v>12.75</v>
      </c>
      <c r="AC44" s="119" t="s">
        <v>81</v>
      </c>
      <c r="AD44" s="82" t="s">
        <v>40</v>
      </c>
      <c r="AE44" s="112">
        <v>120</v>
      </c>
      <c r="AF44" s="112">
        <v>150</v>
      </c>
      <c r="AG44" s="112">
        <v>55.2</v>
      </c>
      <c r="AH44" s="112">
        <v>69</v>
      </c>
      <c r="AI44" s="112">
        <v>0.6</v>
      </c>
      <c r="AJ44" s="112">
        <v>0.75</v>
      </c>
      <c r="AK44" s="112">
        <v>0.12</v>
      </c>
      <c r="AL44" s="112">
        <v>0.15</v>
      </c>
      <c r="AM44" s="112">
        <v>12.12</v>
      </c>
      <c r="AN44" s="112">
        <v>15.15</v>
      </c>
      <c r="AO44" s="84">
        <v>5.69</v>
      </c>
      <c r="AP44" s="84">
        <v>7.11</v>
      </c>
      <c r="AQ44" s="113"/>
      <c r="AR44" s="114" t="s">
        <v>47</v>
      </c>
      <c r="AS44" s="115">
        <v>140</v>
      </c>
      <c r="AT44" s="116">
        <v>140</v>
      </c>
      <c r="AU44" s="115">
        <v>111.04</v>
      </c>
      <c r="AV44" s="117">
        <v>111.04</v>
      </c>
      <c r="AW44" s="117">
        <v>0.75</v>
      </c>
      <c r="AX44" s="117">
        <v>0.75</v>
      </c>
      <c r="AY44" s="117">
        <v>0.56000000000000005</v>
      </c>
      <c r="AZ44" s="117">
        <v>0.56000000000000005</v>
      </c>
      <c r="BA44" s="117">
        <v>19.46</v>
      </c>
      <c r="BB44" s="117">
        <v>19.46</v>
      </c>
      <c r="BC44" s="116">
        <v>16.8</v>
      </c>
      <c r="BD44" s="116">
        <v>16.8</v>
      </c>
      <c r="BE44" s="118" t="s">
        <v>81</v>
      </c>
      <c r="BF44" s="82" t="s">
        <v>40</v>
      </c>
      <c r="BG44" s="112">
        <v>120</v>
      </c>
      <c r="BH44" s="112">
        <v>150</v>
      </c>
      <c r="BI44" s="112">
        <v>55.2</v>
      </c>
      <c r="BJ44" s="112">
        <v>69</v>
      </c>
      <c r="BK44" s="112">
        <v>0.6</v>
      </c>
      <c r="BL44" s="112">
        <v>0.75</v>
      </c>
      <c r="BM44" s="112">
        <v>0.12</v>
      </c>
      <c r="BN44" s="112">
        <v>0.15</v>
      </c>
      <c r="BO44" s="112">
        <v>12.12</v>
      </c>
      <c r="BP44" s="112">
        <v>15.15</v>
      </c>
      <c r="BQ44" s="84">
        <v>5.69</v>
      </c>
      <c r="BR44" s="84">
        <v>7.11</v>
      </c>
      <c r="BS44" s="113"/>
      <c r="BT44" s="18"/>
    </row>
    <row r="45" spans="1:72" s="78" customFormat="1" ht="13.5" thickBot="1">
      <c r="A45" s="135"/>
      <c r="B45" s="76"/>
      <c r="C45" s="183">
        <f>SUM(C44)</f>
        <v>200</v>
      </c>
      <c r="D45" s="183">
        <f t="shared" ref="D45:L45" si="30">SUM(D44)</f>
        <v>150</v>
      </c>
      <c r="E45" s="183">
        <f t="shared" si="30"/>
        <v>92</v>
      </c>
      <c r="F45" s="183">
        <f t="shared" si="30"/>
        <v>69</v>
      </c>
      <c r="G45" s="183">
        <f t="shared" si="30"/>
        <v>1</v>
      </c>
      <c r="H45" s="183">
        <f t="shared" si="30"/>
        <v>0.75</v>
      </c>
      <c r="I45" s="183">
        <f t="shared" si="30"/>
        <v>0.2</v>
      </c>
      <c r="J45" s="183">
        <f t="shared" si="30"/>
        <v>0.15</v>
      </c>
      <c r="K45" s="183">
        <f t="shared" si="30"/>
        <v>20.2</v>
      </c>
      <c r="L45" s="183">
        <f t="shared" si="30"/>
        <v>15.15</v>
      </c>
      <c r="M45" s="137">
        <f>SUM(M43:M44)</f>
        <v>17.93</v>
      </c>
      <c r="N45" s="137">
        <f>SUM(N43:N44)</f>
        <v>10.26</v>
      </c>
      <c r="O45" s="184"/>
      <c r="P45" s="76"/>
      <c r="Q45" s="137">
        <f>Q44</f>
        <v>130</v>
      </c>
      <c r="R45" s="137">
        <f t="shared" ref="R45:Z45" si="31">R44</f>
        <v>150</v>
      </c>
      <c r="S45" s="137">
        <f t="shared" si="31"/>
        <v>61.1</v>
      </c>
      <c r="T45" s="137">
        <f t="shared" si="31"/>
        <v>70.5</v>
      </c>
      <c r="U45" s="137">
        <f t="shared" si="31"/>
        <v>0</v>
      </c>
      <c r="V45" s="137">
        <f t="shared" si="31"/>
        <v>0</v>
      </c>
      <c r="W45" s="137">
        <f t="shared" si="31"/>
        <v>0</v>
      </c>
      <c r="X45" s="137">
        <f t="shared" si="31"/>
        <v>0</v>
      </c>
      <c r="Y45" s="137">
        <f t="shared" si="31"/>
        <v>12.74</v>
      </c>
      <c r="Z45" s="137">
        <f t="shared" si="31"/>
        <v>14.7</v>
      </c>
      <c r="AA45" s="137">
        <f t="shared" ref="AA45" si="32">AA44</f>
        <v>11.05</v>
      </c>
      <c r="AB45" s="137">
        <f t="shared" ref="AB45" si="33">AB44</f>
        <v>12.75</v>
      </c>
      <c r="AC45" s="185"/>
      <c r="AD45" s="76"/>
      <c r="AE45" s="183">
        <f>SUM(AE43:AE44)</f>
        <v>150</v>
      </c>
      <c r="AF45" s="183">
        <f t="shared" ref="AF45:AP45" si="34">SUM(AF43:AF44)</f>
        <v>180</v>
      </c>
      <c r="AG45" s="183">
        <f t="shared" si="34"/>
        <v>201.14999999999998</v>
      </c>
      <c r="AH45" s="183">
        <f t="shared" si="34"/>
        <v>214.95</v>
      </c>
      <c r="AI45" s="183">
        <f t="shared" si="34"/>
        <v>3.23</v>
      </c>
      <c r="AJ45" s="183">
        <f t="shared" si="34"/>
        <v>3.38</v>
      </c>
      <c r="AK45" s="183">
        <f t="shared" si="34"/>
        <v>3.5500000000000003</v>
      </c>
      <c r="AL45" s="183">
        <f t="shared" si="34"/>
        <v>3.58</v>
      </c>
      <c r="AM45" s="183">
        <f t="shared" si="34"/>
        <v>38.159999999999997</v>
      </c>
      <c r="AN45" s="183">
        <f t="shared" si="34"/>
        <v>41.19</v>
      </c>
      <c r="AO45" s="183">
        <f t="shared" si="34"/>
        <v>8.84</v>
      </c>
      <c r="AP45" s="183">
        <f t="shared" si="34"/>
        <v>10.26</v>
      </c>
      <c r="AQ45" s="184"/>
      <c r="AR45" s="256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3"/>
      <c r="BD45" s="253"/>
      <c r="BE45" s="258"/>
      <c r="BF45" s="137"/>
      <c r="BG45" s="137">
        <f>BG43+BG44</f>
        <v>150</v>
      </c>
      <c r="BH45" s="137">
        <f t="shared" ref="BH45:BR45" si="35">BH43+BH44</f>
        <v>180</v>
      </c>
      <c r="BI45" s="137">
        <f t="shared" si="35"/>
        <v>201.14999999999998</v>
      </c>
      <c r="BJ45" s="137">
        <f t="shared" si="35"/>
        <v>214.95</v>
      </c>
      <c r="BK45" s="137">
        <f t="shared" si="35"/>
        <v>3.23</v>
      </c>
      <c r="BL45" s="137">
        <f t="shared" si="35"/>
        <v>3.38</v>
      </c>
      <c r="BM45" s="137">
        <f t="shared" si="35"/>
        <v>3.5500000000000003</v>
      </c>
      <c r="BN45" s="137">
        <f t="shared" si="35"/>
        <v>3.58</v>
      </c>
      <c r="BO45" s="137">
        <f t="shared" si="35"/>
        <v>38.159999999999997</v>
      </c>
      <c r="BP45" s="137">
        <f t="shared" si="35"/>
        <v>41.19</v>
      </c>
      <c r="BQ45" s="137">
        <f t="shared" si="35"/>
        <v>8.84</v>
      </c>
      <c r="BR45" s="137">
        <f t="shared" si="35"/>
        <v>10.26</v>
      </c>
      <c r="BS45" s="102"/>
      <c r="BT45" s="77"/>
    </row>
    <row r="46" spans="1:72" ht="26.25" thickBot="1">
      <c r="A46" s="142" t="s">
        <v>4</v>
      </c>
      <c r="B46" s="47" t="s">
        <v>136</v>
      </c>
      <c r="C46" s="23">
        <v>45</v>
      </c>
      <c r="D46" s="23">
        <v>60</v>
      </c>
      <c r="E46" s="221">
        <v>61.2</v>
      </c>
      <c r="F46" s="221">
        <v>81.599999999999994</v>
      </c>
      <c r="G46" s="221">
        <v>0.94499999999999995</v>
      </c>
      <c r="H46" s="221">
        <v>1.26</v>
      </c>
      <c r="I46" s="221">
        <v>4.5449999999999999</v>
      </c>
      <c r="J46" s="221">
        <v>6.06</v>
      </c>
      <c r="K46" s="221">
        <v>4.1849999999999996</v>
      </c>
      <c r="L46" s="221">
        <v>5.58</v>
      </c>
      <c r="M46" s="221">
        <v>1.41</v>
      </c>
      <c r="N46" s="221">
        <v>1.91</v>
      </c>
      <c r="O46" s="23" t="s">
        <v>137</v>
      </c>
      <c r="P46" s="252" t="s">
        <v>146</v>
      </c>
      <c r="Q46" s="223">
        <v>15</v>
      </c>
      <c r="R46" s="223">
        <v>15</v>
      </c>
      <c r="S46" s="255">
        <v>4.6500000000000004</v>
      </c>
      <c r="T46" s="255">
        <v>6.2</v>
      </c>
      <c r="U46" s="255">
        <v>0.27</v>
      </c>
      <c r="V46" s="255">
        <v>0.39</v>
      </c>
      <c r="W46" s="255">
        <v>0.04</v>
      </c>
      <c r="X46" s="255">
        <v>0.05</v>
      </c>
      <c r="Y46" s="255">
        <v>0.84</v>
      </c>
      <c r="Z46" s="255">
        <v>1.1200000000000001</v>
      </c>
      <c r="AA46" s="255">
        <v>1.76</v>
      </c>
      <c r="AB46" s="255">
        <v>2.34</v>
      </c>
      <c r="AC46" s="223" t="s">
        <v>124</v>
      </c>
      <c r="AD46" s="114" t="s">
        <v>147</v>
      </c>
      <c r="AE46" s="115">
        <v>150</v>
      </c>
      <c r="AF46" s="115">
        <v>200</v>
      </c>
      <c r="AG46" s="115">
        <v>99.6</v>
      </c>
      <c r="AH46" s="115">
        <v>134.9</v>
      </c>
      <c r="AI46" s="117">
        <v>4.5199999999999996</v>
      </c>
      <c r="AJ46" s="117">
        <v>5.93</v>
      </c>
      <c r="AK46" s="117">
        <v>4.6399999999999997</v>
      </c>
      <c r="AL46" s="117">
        <v>5.18</v>
      </c>
      <c r="AM46" s="117">
        <v>9</v>
      </c>
      <c r="AN46" s="117">
        <v>12.73</v>
      </c>
      <c r="AO46" s="116">
        <v>8.7799999999999994</v>
      </c>
      <c r="AP46" s="116">
        <v>12.15</v>
      </c>
      <c r="AQ46" s="125" t="s">
        <v>86</v>
      </c>
      <c r="AR46" s="242"/>
      <c r="AS46" s="243">
        <f>SUM(AS44:AS45)</f>
        <v>140</v>
      </c>
      <c r="AT46" s="243">
        <f t="shared" ref="AT46:BC46" si="36">SUM(AT44:AT45)</f>
        <v>140</v>
      </c>
      <c r="AU46" s="243">
        <f t="shared" si="36"/>
        <v>111.04</v>
      </c>
      <c r="AV46" s="243">
        <f t="shared" si="36"/>
        <v>111.04</v>
      </c>
      <c r="AW46" s="243">
        <f t="shared" si="36"/>
        <v>0.75</v>
      </c>
      <c r="AX46" s="243">
        <f t="shared" si="36"/>
        <v>0.75</v>
      </c>
      <c r="AY46" s="243">
        <f t="shared" si="36"/>
        <v>0.56000000000000005</v>
      </c>
      <c r="AZ46" s="243">
        <f t="shared" si="36"/>
        <v>0.56000000000000005</v>
      </c>
      <c r="BA46" s="243">
        <f t="shared" si="36"/>
        <v>19.46</v>
      </c>
      <c r="BB46" s="243">
        <f t="shared" si="36"/>
        <v>19.46</v>
      </c>
      <c r="BC46" s="243">
        <f t="shared" si="36"/>
        <v>16.8</v>
      </c>
      <c r="BD46" s="244">
        <f>SUM(BD44:BD45)</f>
        <v>16.8</v>
      </c>
      <c r="BE46" s="244"/>
      <c r="BF46" s="124" t="s">
        <v>148</v>
      </c>
      <c r="BG46" s="90">
        <v>170</v>
      </c>
      <c r="BH46" s="90">
        <v>220</v>
      </c>
      <c r="BI46" s="115">
        <v>89.76</v>
      </c>
      <c r="BJ46" s="115">
        <v>95.04</v>
      </c>
      <c r="BK46" s="115">
        <v>3.66</v>
      </c>
      <c r="BL46" s="90">
        <v>5.72</v>
      </c>
      <c r="BM46" s="90">
        <v>3.32</v>
      </c>
      <c r="BN46" s="90">
        <v>4.58</v>
      </c>
      <c r="BO46" s="90">
        <v>14.88</v>
      </c>
      <c r="BP46" s="90">
        <v>19.440000000000001</v>
      </c>
      <c r="BQ46" s="116">
        <v>7.91</v>
      </c>
      <c r="BR46" s="116">
        <v>8.9</v>
      </c>
      <c r="BS46" s="125" t="s">
        <v>102</v>
      </c>
      <c r="BT46" s="18"/>
    </row>
    <row r="47" spans="1:72" ht="25.5">
      <c r="A47" s="144"/>
      <c r="B47" s="114" t="s">
        <v>62</v>
      </c>
      <c r="C47" s="115">
        <v>170</v>
      </c>
      <c r="D47" s="115">
        <v>220</v>
      </c>
      <c r="E47" s="115">
        <v>75.650000000000006</v>
      </c>
      <c r="F47" s="117">
        <v>97.9</v>
      </c>
      <c r="G47" s="117">
        <v>1.8360000000000001</v>
      </c>
      <c r="H47" s="117">
        <v>2.3759999999999999</v>
      </c>
      <c r="I47" s="117">
        <v>1.9379999999999999</v>
      </c>
      <c r="J47" s="117">
        <v>2.508</v>
      </c>
      <c r="K47" s="117">
        <v>12.801</v>
      </c>
      <c r="L47" s="117">
        <v>16.565999999999999</v>
      </c>
      <c r="M47" s="116">
        <v>2.04</v>
      </c>
      <c r="N47" s="116">
        <v>2.5299999999999998</v>
      </c>
      <c r="O47" s="143" t="s">
        <v>77</v>
      </c>
      <c r="P47" s="114" t="s">
        <v>92</v>
      </c>
      <c r="Q47" s="115">
        <v>170</v>
      </c>
      <c r="R47" s="127">
        <v>220</v>
      </c>
      <c r="S47" s="115">
        <v>64.599999999999994</v>
      </c>
      <c r="T47" s="115">
        <v>83.6</v>
      </c>
      <c r="U47" s="117">
        <v>1.2410000000000001</v>
      </c>
      <c r="V47" s="117">
        <v>1.6060000000000001</v>
      </c>
      <c r="W47" s="117">
        <v>3.4</v>
      </c>
      <c r="X47" s="117">
        <v>4.4000000000000004</v>
      </c>
      <c r="Y47" s="117">
        <v>7.242</v>
      </c>
      <c r="Z47" s="117">
        <v>9.3719999999999999</v>
      </c>
      <c r="AA47" s="127">
        <v>10.6</v>
      </c>
      <c r="AB47" s="127">
        <v>12.27</v>
      </c>
      <c r="AC47" s="125" t="s">
        <v>93</v>
      </c>
      <c r="AD47" s="120" t="s">
        <v>98</v>
      </c>
      <c r="AE47" s="93">
        <v>65</v>
      </c>
      <c r="AF47" s="93">
        <v>70</v>
      </c>
      <c r="AG47" s="93">
        <v>185.07</v>
      </c>
      <c r="AH47" s="93">
        <v>208.2</v>
      </c>
      <c r="AI47" s="90">
        <v>12.32</v>
      </c>
      <c r="AJ47" s="90">
        <v>13.86</v>
      </c>
      <c r="AK47" s="90">
        <v>13.12</v>
      </c>
      <c r="AL47" s="90">
        <v>14.76</v>
      </c>
      <c r="AM47" s="90">
        <v>4.4800000000000004</v>
      </c>
      <c r="AN47" s="90">
        <v>5.04</v>
      </c>
      <c r="AO47" s="93">
        <v>16.57</v>
      </c>
      <c r="AP47" s="93">
        <v>19.3</v>
      </c>
      <c r="AQ47" s="93">
        <v>48</v>
      </c>
      <c r="AR47" s="120" t="s">
        <v>58</v>
      </c>
      <c r="AS47" s="93">
        <v>170</v>
      </c>
      <c r="AT47" s="93">
        <v>220</v>
      </c>
      <c r="AU47" s="90">
        <v>65.959999999999994</v>
      </c>
      <c r="AV47" s="90">
        <v>85.36</v>
      </c>
      <c r="AW47" s="90">
        <v>1.48</v>
      </c>
      <c r="AX47" s="90">
        <v>1.91</v>
      </c>
      <c r="AY47" s="90">
        <v>3.03</v>
      </c>
      <c r="AZ47" s="90">
        <v>3.92</v>
      </c>
      <c r="BA47" s="90">
        <v>8.18</v>
      </c>
      <c r="BB47" s="90">
        <v>10.58</v>
      </c>
      <c r="BC47" s="90">
        <v>9.52</v>
      </c>
      <c r="BD47" s="90">
        <v>11.29</v>
      </c>
      <c r="BE47" s="90">
        <v>136</v>
      </c>
      <c r="BF47" s="52" t="s">
        <v>149</v>
      </c>
      <c r="BG47" s="221">
        <v>12</v>
      </c>
      <c r="BH47" s="221">
        <v>15</v>
      </c>
      <c r="BI47" s="221">
        <v>71.400000000000006</v>
      </c>
      <c r="BJ47" s="221">
        <v>89.25</v>
      </c>
      <c r="BK47" s="221">
        <v>2.2799999999999998</v>
      </c>
      <c r="BL47" s="221">
        <v>2.85</v>
      </c>
      <c r="BM47" s="221">
        <v>0.24</v>
      </c>
      <c r="BN47" s="221">
        <v>0.3</v>
      </c>
      <c r="BO47" s="221">
        <v>14.58</v>
      </c>
      <c r="BP47" s="221">
        <v>18.23</v>
      </c>
      <c r="BQ47" s="13">
        <v>0.73</v>
      </c>
      <c r="BR47" s="13">
        <v>0.87</v>
      </c>
      <c r="BS47" s="1">
        <v>47</v>
      </c>
      <c r="BT47" s="18"/>
    </row>
    <row r="48" spans="1:72" ht="43.5" customHeight="1">
      <c r="A48" s="144"/>
      <c r="B48" s="51" t="s">
        <v>155</v>
      </c>
      <c r="C48" s="1">
        <v>180</v>
      </c>
      <c r="D48" s="1">
        <v>200</v>
      </c>
      <c r="E48" s="13">
        <v>577.52</v>
      </c>
      <c r="F48" s="13">
        <v>649.53</v>
      </c>
      <c r="G48" s="13">
        <v>38.07</v>
      </c>
      <c r="H48" s="13">
        <v>44.98</v>
      </c>
      <c r="I48" s="13">
        <v>37.67</v>
      </c>
      <c r="J48" s="13">
        <v>44.42</v>
      </c>
      <c r="K48" s="13">
        <v>21.41</v>
      </c>
      <c r="L48" s="13">
        <v>17.36</v>
      </c>
      <c r="M48" s="13">
        <v>17</v>
      </c>
      <c r="N48" s="13">
        <v>19.64</v>
      </c>
      <c r="O48" s="1">
        <v>468.04</v>
      </c>
      <c r="P48" s="95" t="s">
        <v>14</v>
      </c>
      <c r="Q48" s="93">
        <v>7</v>
      </c>
      <c r="R48" s="93">
        <v>9</v>
      </c>
      <c r="S48" s="90">
        <v>11.34</v>
      </c>
      <c r="T48" s="90">
        <v>14.58</v>
      </c>
      <c r="U48" s="90">
        <v>0.18</v>
      </c>
      <c r="V48" s="90">
        <v>0.23</v>
      </c>
      <c r="W48" s="90">
        <v>1.05</v>
      </c>
      <c r="X48" s="90">
        <v>1.35</v>
      </c>
      <c r="Y48" s="90">
        <v>0.25</v>
      </c>
      <c r="Z48" s="90">
        <v>0.32</v>
      </c>
      <c r="AA48" s="90"/>
      <c r="AB48" s="90"/>
      <c r="AC48" s="91"/>
      <c r="AD48" s="60" t="s">
        <v>59</v>
      </c>
      <c r="AE48" s="93">
        <v>100</v>
      </c>
      <c r="AF48" s="93">
        <v>120</v>
      </c>
      <c r="AG48" s="93">
        <v>96.6</v>
      </c>
      <c r="AH48" s="90">
        <v>115.92</v>
      </c>
      <c r="AI48" s="90">
        <v>3.77</v>
      </c>
      <c r="AJ48" s="90">
        <v>4.524</v>
      </c>
      <c r="AK48" s="90">
        <v>0.45</v>
      </c>
      <c r="AL48" s="90">
        <v>0.54</v>
      </c>
      <c r="AM48" s="90">
        <v>19.36</v>
      </c>
      <c r="AN48" s="90">
        <v>23.231999999999999</v>
      </c>
      <c r="AO48" s="89">
        <v>1.76</v>
      </c>
      <c r="AP48" s="89">
        <v>1.95</v>
      </c>
      <c r="AQ48" s="91" t="s">
        <v>72</v>
      </c>
      <c r="AR48" s="95" t="s">
        <v>14</v>
      </c>
      <c r="AS48" s="93">
        <v>7</v>
      </c>
      <c r="AT48" s="93">
        <v>9</v>
      </c>
      <c r="AU48" s="90">
        <v>11.34</v>
      </c>
      <c r="AV48" s="90">
        <v>14.58</v>
      </c>
      <c r="AW48" s="90">
        <v>0.18</v>
      </c>
      <c r="AX48" s="90">
        <v>0.23</v>
      </c>
      <c r="AY48" s="90">
        <v>1.05</v>
      </c>
      <c r="AZ48" s="90">
        <v>1.35</v>
      </c>
      <c r="BA48" s="90">
        <v>0.25</v>
      </c>
      <c r="BB48" s="90">
        <v>0.32</v>
      </c>
      <c r="BC48" s="90"/>
      <c r="BD48" s="90"/>
      <c r="BE48" s="111"/>
      <c r="BF48" s="120" t="s">
        <v>127</v>
      </c>
      <c r="BG48" s="93">
        <v>105</v>
      </c>
      <c r="BH48" s="93">
        <v>120</v>
      </c>
      <c r="BI48" s="93">
        <v>145.33600000000001</v>
      </c>
      <c r="BJ48" s="93">
        <v>181.67</v>
      </c>
      <c r="BK48" s="123">
        <v>9.9440000000000008</v>
      </c>
      <c r="BL48" s="123">
        <v>12.43</v>
      </c>
      <c r="BM48" s="123">
        <v>8.1999999999999993</v>
      </c>
      <c r="BN48" s="123">
        <v>10.25</v>
      </c>
      <c r="BO48" s="123">
        <v>7.82</v>
      </c>
      <c r="BP48" s="123">
        <v>9.7799999999999994</v>
      </c>
      <c r="BQ48" s="89">
        <v>25.68</v>
      </c>
      <c r="BR48" s="89">
        <v>28.18</v>
      </c>
      <c r="BS48" s="96" t="s">
        <v>152</v>
      </c>
      <c r="BT48" s="18"/>
    </row>
    <row r="49" spans="1:74" ht="26.25" customHeight="1">
      <c r="A49" s="144"/>
      <c r="B49" s="95" t="s">
        <v>41</v>
      </c>
      <c r="C49" s="93">
        <v>40</v>
      </c>
      <c r="D49" s="93">
        <v>50</v>
      </c>
      <c r="E49" s="93">
        <v>90.8</v>
      </c>
      <c r="F49" s="93">
        <v>113.5</v>
      </c>
      <c r="G49" s="93">
        <v>2.3199999999999998</v>
      </c>
      <c r="H49" s="93">
        <v>2.9</v>
      </c>
      <c r="I49" s="93">
        <v>0.36</v>
      </c>
      <c r="J49" s="93">
        <v>0.45</v>
      </c>
      <c r="K49" s="93">
        <v>19.52</v>
      </c>
      <c r="L49" s="93">
        <v>24.4</v>
      </c>
      <c r="M49" s="93">
        <v>1.1200000000000001</v>
      </c>
      <c r="N49" s="93">
        <v>1.4</v>
      </c>
      <c r="O49" s="130"/>
      <c r="P49" s="60" t="s">
        <v>120</v>
      </c>
      <c r="Q49" s="93">
        <v>170</v>
      </c>
      <c r="R49" s="93">
        <v>200</v>
      </c>
      <c r="S49" s="93">
        <v>292.86</v>
      </c>
      <c r="T49" s="90">
        <v>390.49</v>
      </c>
      <c r="U49" s="93">
        <v>20.09</v>
      </c>
      <c r="V49" s="93">
        <v>23.64</v>
      </c>
      <c r="W49" s="93">
        <v>17.920000000000002</v>
      </c>
      <c r="X49" s="93">
        <v>21.09</v>
      </c>
      <c r="Y49" s="93">
        <v>12.83</v>
      </c>
      <c r="Z49" s="93">
        <v>15.09</v>
      </c>
      <c r="AA49" s="89">
        <v>27.8</v>
      </c>
      <c r="AB49" s="89">
        <v>30.82</v>
      </c>
      <c r="AC49" s="91" t="s">
        <v>121</v>
      </c>
      <c r="AD49" s="95" t="s">
        <v>41</v>
      </c>
      <c r="AE49" s="93">
        <v>40</v>
      </c>
      <c r="AF49" s="93">
        <v>50</v>
      </c>
      <c r="AG49" s="93">
        <v>90.8</v>
      </c>
      <c r="AH49" s="93">
        <v>113.5</v>
      </c>
      <c r="AI49" s="93">
        <v>2.3199999999999998</v>
      </c>
      <c r="AJ49" s="93">
        <v>2.9</v>
      </c>
      <c r="AK49" s="93">
        <v>0.36</v>
      </c>
      <c r="AL49" s="93">
        <v>0.45</v>
      </c>
      <c r="AM49" s="93">
        <v>19.52</v>
      </c>
      <c r="AN49" s="93">
        <v>24.4</v>
      </c>
      <c r="AO49" s="93">
        <v>1.1200000000000001</v>
      </c>
      <c r="AP49" s="93">
        <v>1.4</v>
      </c>
      <c r="AQ49" s="90"/>
      <c r="AR49" s="120" t="s">
        <v>112</v>
      </c>
      <c r="AS49" s="93">
        <v>80</v>
      </c>
      <c r="AT49" s="93">
        <v>90</v>
      </c>
      <c r="AU49" s="93">
        <v>228.8</v>
      </c>
      <c r="AV49" s="93">
        <v>257.39999999999998</v>
      </c>
      <c r="AW49" s="123">
        <v>14.24</v>
      </c>
      <c r="AX49" s="123">
        <v>16.02</v>
      </c>
      <c r="AY49" s="123">
        <v>14</v>
      </c>
      <c r="AZ49" s="123">
        <v>15.75</v>
      </c>
      <c r="BA49" s="123">
        <v>11.44</v>
      </c>
      <c r="BB49" s="123">
        <v>12.87</v>
      </c>
      <c r="BC49" s="89">
        <v>18.97</v>
      </c>
      <c r="BD49" s="89">
        <v>21.39</v>
      </c>
      <c r="BE49" s="96" t="s">
        <v>67</v>
      </c>
      <c r="BF49" s="46" t="s">
        <v>95</v>
      </c>
      <c r="BG49" s="23">
        <v>100</v>
      </c>
      <c r="BH49" s="23">
        <v>120</v>
      </c>
      <c r="BI49" s="226">
        <v>180.34</v>
      </c>
      <c r="BJ49" s="226">
        <v>216.41</v>
      </c>
      <c r="BK49" s="226">
        <v>5.7</v>
      </c>
      <c r="BL49" s="226">
        <v>6.84</v>
      </c>
      <c r="BM49" s="226">
        <v>4.82</v>
      </c>
      <c r="BN49" s="226">
        <v>5.78</v>
      </c>
      <c r="BO49" s="226">
        <v>27.45</v>
      </c>
      <c r="BP49" s="226">
        <v>32.94</v>
      </c>
      <c r="BQ49" s="1">
        <v>3.13</v>
      </c>
      <c r="BR49" s="1">
        <v>3.68</v>
      </c>
      <c r="BS49" s="23" t="s">
        <v>104</v>
      </c>
      <c r="BT49" s="18"/>
    </row>
    <row r="50" spans="1:74" ht="29.25" customHeight="1">
      <c r="A50" s="144"/>
      <c r="B50" s="60" t="s">
        <v>131</v>
      </c>
      <c r="C50" s="93">
        <v>150</v>
      </c>
      <c r="D50" s="93">
        <v>180</v>
      </c>
      <c r="E50" s="123">
        <v>20.75</v>
      </c>
      <c r="F50" s="123">
        <v>66.06</v>
      </c>
      <c r="G50" s="123">
        <v>0.36</v>
      </c>
      <c r="H50" s="123">
        <v>0.56999999999999995</v>
      </c>
      <c r="I50" s="123">
        <v>0.02</v>
      </c>
      <c r="J50" s="123">
        <v>0.03</v>
      </c>
      <c r="K50" s="123">
        <v>4.7</v>
      </c>
      <c r="L50" s="123">
        <v>15.83</v>
      </c>
      <c r="M50" s="93">
        <v>1.37</v>
      </c>
      <c r="N50" s="93">
        <v>2.2799999999999998</v>
      </c>
      <c r="O50" s="90" t="s">
        <v>79</v>
      </c>
      <c r="P50" s="95" t="s">
        <v>41</v>
      </c>
      <c r="Q50" s="93">
        <v>40</v>
      </c>
      <c r="R50" s="93">
        <v>50</v>
      </c>
      <c r="S50" s="93">
        <v>90.8</v>
      </c>
      <c r="T50" s="93">
        <v>113.5</v>
      </c>
      <c r="U50" s="93">
        <v>2.3199999999999998</v>
      </c>
      <c r="V50" s="93">
        <v>2.9</v>
      </c>
      <c r="W50" s="93">
        <v>0.36</v>
      </c>
      <c r="X50" s="93">
        <v>0.45</v>
      </c>
      <c r="Y50" s="93">
        <v>19.52</v>
      </c>
      <c r="Z50" s="93">
        <v>24.4</v>
      </c>
      <c r="AA50" s="93">
        <v>1.1200000000000001</v>
      </c>
      <c r="AB50" s="93">
        <v>1.4</v>
      </c>
      <c r="AC50" s="90"/>
      <c r="AD50" s="60" t="s">
        <v>42</v>
      </c>
      <c r="AE50" s="93">
        <v>150</v>
      </c>
      <c r="AF50" s="93">
        <v>180</v>
      </c>
      <c r="AG50" s="123">
        <v>117</v>
      </c>
      <c r="AH50" s="123">
        <v>124</v>
      </c>
      <c r="AI50" s="123">
        <v>0.53</v>
      </c>
      <c r="AJ50" s="123">
        <v>0.56999999999999995</v>
      </c>
      <c r="AK50" s="123"/>
      <c r="AL50" s="123"/>
      <c r="AM50" s="123">
        <v>31.2</v>
      </c>
      <c r="AN50" s="123">
        <v>33</v>
      </c>
      <c r="AO50" s="93">
        <v>1.2</v>
      </c>
      <c r="AP50" s="93">
        <v>1.53</v>
      </c>
      <c r="AQ50" s="90" t="s">
        <v>79</v>
      </c>
      <c r="AR50" s="95" t="s">
        <v>55</v>
      </c>
      <c r="AS50" s="93">
        <v>130</v>
      </c>
      <c r="AT50" s="93">
        <v>150</v>
      </c>
      <c r="AU50" s="123">
        <v>149.5</v>
      </c>
      <c r="AV50" s="123">
        <v>172.5</v>
      </c>
      <c r="AW50" s="224">
        <v>3.41</v>
      </c>
      <c r="AX50" s="123">
        <v>3.94</v>
      </c>
      <c r="AY50" s="123">
        <v>7.15</v>
      </c>
      <c r="AZ50" s="123">
        <v>8.25</v>
      </c>
      <c r="BA50" s="123">
        <v>17.71</v>
      </c>
      <c r="BB50" s="123">
        <v>20.440000000000001</v>
      </c>
      <c r="BC50" s="93">
        <v>5.59</v>
      </c>
      <c r="BD50" s="93">
        <v>6.65</v>
      </c>
      <c r="BE50" s="90" t="s">
        <v>64</v>
      </c>
      <c r="BF50" s="95" t="s">
        <v>41</v>
      </c>
      <c r="BG50" s="93">
        <v>40</v>
      </c>
      <c r="BH50" s="93">
        <v>50</v>
      </c>
      <c r="BI50" s="93">
        <v>90.8</v>
      </c>
      <c r="BJ50" s="93">
        <v>113.5</v>
      </c>
      <c r="BK50" s="93">
        <v>2.3199999999999998</v>
      </c>
      <c r="BL50" s="93">
        <v>2.9</v>
      </c>
      <c r="BM50" s="93">
        <v>0.36</v>
      </c>
      <c r="BN50" s="93">
        <v>0.45</v>
      </c>
      <c r="BO50" s="93">
        <v>19.52</v>
      </c>
      <c r="BP50" s="93">
        <v>24.4</v>
      </c>
      <c r="BQ50" s="93">
        <v>1.1200000000000001</v>
      </c>
      <c r="BR50" s="93">
        <v>1.4</v>
      </c>
      <c r="BS50" s="90"/>
      <c r="BT50" s="18"/>
      <c r="BV50" s="19" t="s">
        <v>8</v>
      </c>
    </row>
    <row r="51" spans="1:74">
      <c r="A51" s="144"/>
      <c r="P51" s="60" t="s">
        <v>42</v>
      </c>
      <c r="Q51" s="93">
        <v>150</v>
      </c>
      <c r="R51" s="93">
        <v>180</v>
      </c>
      <c r="S51" s="123">
        <v>117</v>
      </c>
      <c r="T51" s="123">
        <v>124</v>
      </c>
      <c r="U51" s="123">
        <v>0.53</v>
      </c>
      <c r="V51" s="123">
        <v>0.56999999999999995</v>
      </c>
      <c r="W51" s="123"/>
      <c r="X51" s="123"/>
      <c r="Y51" s="123">
        <v>31.2</v>
      </c>
      <c r="Z51" s="123">
        <v>33</v>
      </c>
      <c r="AA51" s="93">
        <v>1.31</v>
      </c>
      <c r="AB51" s="93">
        <v>1.53</v>
      </c>
      <c r="AC51" s="90" t="s">
        <v>79</v>
      </c>
      <c r="AD51" s="95" t="s">
        <v>88</v>
      </c>
      <c r="AE51" s="93"/>
      <c r="AF51" s="93"/>
      <c r="AG51" s="93"/>
      <c r="AH51" s="93"/>
      <c r="AI51" s="90"/>
      <c r="AJ51" s="90"/>
      <c r="AK51" s="90"/>
      <c r="AL51" s="90"/>
      <c r="AM51" s="90"/>
      <c r="AN51" s="90"/>
      <c r="AO51" s="93">
        <v>0.04</v>
      </c>
      <c r="AP51" s="93">
        <v>0.06</v>
      </c>
      <c r="AQ51" s="111"/>
      <c r="AR51" s="95" t="s">
        <v>41</v>
      </c>
      <c r="AS51" s="93">
        <v>40</v>
      </c>
      <c r="AT51" s="93">
        <v>50</v>
      </c>
      <c r="AU51" s="93">
        <v>90.8</v>
      </c>
      <c r="AV51" s="93">
        <v>113.5</v>
      </c>
      <c r="AW51" s="93">
        <v>2.3199999999999998</v>
      </c>
      <c r="AX51" s="93">
        <v>2.9</v>
      </c>
      <c r="AY51" s="93">
        <v>0.36</v>
      </c>
      <c r="AZ51" s="93">
        <v>0.45</v>
      </c>
      <c r="BA51" s="93">
        <v>19.52</v>
      </c>
      <c r="BB51" s="93">
        <v>24.4</v>
      </c>
      <c r="BC51" s="93">
        <v>1.1200000000000001</v>
      </c>
      <c r="BD51" s="93">
        <v>1.4</v>
      </c>
      <c r="BE51" s="90"/>
      <c r="BF51" s="60" t="s">
        <v>42</v>
      </c>
      <c r="BG51" s="93">
        <v>150</v>
      </c>
      <c r="BH51" s="93">
        <v>180</v>
      </c>
      <c r="BI51" s="123">
        <v>117</v>
      </c>
      <c r="BJ51" s="123">
        <v>124</v>
      </c>
      <c r="BK51" s="123">
        <v>0.53</v>
      </c>
      <c r="BL51" s="123">
        <v>0.56999999999999995</v>
      </c>
      <c r="BM51" s="123"/>
      <c r="BN51" s="123"/>
      <c r="BO51" s="123">
        <v>31.2</v>
      </c>
      <c r="BP51" s="123">
        <v>33</v>
      </c>
      <c r="BQ51" s="93">
        <v>1.31</v>
      </c>
      <c r="BR51" s="93">
        <v>1.56</v>
      </c>
      <c r="BS51" s="90" t="s">
        <v>79</v>
      </c>
      <c r="BT51" s="18"/>
    </row>
    <row r="52" spans="1:74">
      <c r="A52" s="144"/>
      <c r="P52" s="190" t="s">
        <v>87</v>
      </c>
      <c r="Q52" s="93"/>
      <c r="R52" s="93"/>
      <c r="S52" s="93"/>
      <c r="T52" s="90"/>
      <c r="U52" s="90"/>
      <c r="V52" s="90"/>
      <c r="W52" s="90"/>
      <c r="X52" s="90"/>
      <c r="Y52" s="90"/>
      <c r="Z52" s="90"/>
      <c r="AA52" s="89">
        <v>0.04</v>
      </c>
      <c r="AB52" s="89">
        <v>0.06</v>
      </c>
      <c r="AC52" s="130"/>
      <c r="AR52" s="60" t="s">
        <v>42</v>
      </c>
      <c r="AS52" s="93">
        <v>150</v>
      </c>
      <c r="AT52" s="93">
        <v>180</v>
      </c>
      <c r="AU52" s="123">
        <v>117</v>
      </c>
      <c r="AV52" s="123">
        <v>124</v>
      </c>
      <c r="AW52" s="123">
        <v>0.53</v>
      </c>
      <c r="AX52" s="123">
        <v>0.56999999999999995</v>
      </c>
      <c r="AY52" s="123"/>
      <c r="AZ52" s="123"/>
      <c r="BA52" s="123">
        <v>31.2</v>
      </c>
      <c r="BB52" s="123">
        <v>33</v>
      </c>
      <c r="BC52" s="93">
        <v>1.23</v>
      </c>
      <c r="BD52" s="93">
        <v>1.51</v>
      </c>
      <c r="BE52" s="90" t="s">
        <v>79</v>
      </c>
      <c r="BT52" s="18"/>
    </row>
    <row r="53" spans="1:74">
      <c r="A53" s="144"/>
      <c r="B53" s="60"/>
      <c r="C53" s="93"/>
      <c r="D53" s="93"/>
      <c r="E53" s="93"/>
      <c r="F53" s="90"/>
      <c r="G53" s="90"/>
      <c r="H53" s="90"/>
      <c r="I53" s="90"/>
      <c r="J53" s="90"/>
      <c r="K53" s="90"/>
      <c r="L53" s="90"/>
      <c r="M53" s="89"/>
      <c r="N53" s="89"/>
      <c r="O53" s="91"/>
      <c r="P53" s="132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11"/>
      <c r="AD53" s="120"/>
      <c r="AE53" s="93"/>
      <c r="AF53" s="93"/>
      <c r="AG53" s="93"/>
      <c r="AH53" s="90"/>
      <c r="AI53" s="90"/>
      <c r="AJ53" s="90"/>
      <c r="AK53" s="90"/>
      <c r="AL53" s="90"/>
      <c r="AM53" s="90"/>
      <c r="AN53" s="90"/>
      <c r="AO53" s="89"/>
      <c r="AP53" s="89"/>
      <c r="AQ53" s="91"/>
      <c r="AR53" s="95" t="s">
        <v>88</v>
      </c>
      <c r="AS53" s="111"/>
      <c r="AT53" s="111"/>
      <c r="AU53" s="129"/>
      <c r="AV53" s="129"/>
      <c r="AW53" s="129"/>
      <c r="AX53" s="129"/>
      <c r="AY53" s="129"/>
      <c r="AZ53" s="129"/>
      <c r="BA53" s="129"/>
      <c r="BB53" s="129"/>
      <c r="BC53" s="90">
        <v>0.04</v>
      </c>
      <c r="BD53" s="90">
        <v>0.06</v>
      </c>
      <c r="BE53" s="111"/>
      <c r="BT53" s="18"/>
    </row>
    <row r="54" spans="1:74" s="78" customFormat="1" ht="13.5" thickBot="1">
      <c r="A54" s="177"/>
      <c r="B54" s="76"/>
      <c r="C54" s="183">
        <f>SUM(C46:C53)</f>
        <v>585</v>
      </c>
      <c r="D54" s="183">
        <f t="shared" ref="D54:N54" si="37">SUM(D46:D53)</f>
        <v>710</v>
      </c>
      <c r="E54" s="183">
        <f t="shared" si="37"/>
        <v>825.92</v>
      </c>
      <c r="F54" s="183">
        <f t="shared" si="37"/>
        <v>1008.5899999999999</v>
      </c>
      <c r="G54" s="183">
        <f t="shared" si="37"/>
        <v>43.530999999999999</v>
      </c>
      <c r="H54" s="183">
        <f t="shared" si="37"/>
        <v>52.085999999999999</v>
      </c>
      <c r="I54" s="183">
        <f t="shared" si="37"/>
        <v>44.533000000000001</v>
      </c>
      <c r="J54" s="183">
        <f t="shared" si="37"/>
        <v>53.468000000000004</v>
      </c>
      <c r="K54" s="183">
        <f t="shared" si="37"/>
        <v>62.616</v>
      </c>
      <c r="L54" s="183">
        <f t="shared" si="37"/>
        <v>79.736000000000004</v>
      </c>
      <c r="M54" s="183">
        <f t="shared" si="37"/>
        <v>22.94</v>
      </c>
      <c r="N54" s="183">
        <f t="shared" si="37"/>
        <v>27.759999999999998</v>
      </c>
      <c r="O54" s="184"/>
      <c r="P54" s="76"/>
      <c r="Q54" s="137">
        <f>SUM(Q46:Q51)</f>
        <v>552</v>
      </c>
      <c r="R54" s="137">
        <f t="shared" ref="R54:Y54" si="38">SUM(R46:R51)</f>
        <v>674</v>
      </c>
      <c r="S54" s="137">
        <f t="shared" si="38"/>
        <v>581.25</v>
      </c>
      <c r="T54" s="137">
        <f t="shared" si="38"/>
        <v>732.37</v>
      </c>
      <c r="U54" s="137">
        <f t="shared" si="38"/>
        <v>24.631</v>
      </c>
      <c r="V54" s="137">
        <f t="shared" si="38"/>
        <v>29.335999999999999</v>
      </c>
      <c r="W54" s="137">
        <f t="shared" si="38"/>
        <v>22.770000000000003</v>
      </c>
      <c r="X54" s="137">
        <f t="shared" si="38"/>
        <v>27.34</v>
      </c>
      <c r="Y54" s="137">
        <f t="shared" si="38"/>
        <v>71.882000000000005</v>
      </c>
      <c r="Z54" s="137">
        <f>SUM(Z46:Z51)</f>
        <v>83.301999999999992</v>
      </c>
      <c r="AA54" s="137">
        <f>SUM(AA46:AA52)</f>
        <v>42.629999999999995</v>
      </c>
      <c r="AB54" s="137">
        <f>SUM(AB46:AB52)</f>
        <v>48.42</v>
      </c>
      <c r="AC54" s="185"/>
      <c r="AD54" s="76"/>
      <c r="AE54" s="183">
        <f t="shared" ref="AE54:AN54" si="39">SUM(AE46:AE53)</f>
        <v>505</v>
      </c>
      <c r="AF54" s="183">
        <f t="shared" si="39"/>
        <v>620</v>
      </c>
      <c r="AG54" s="183">
        <f t="shared" si="39"/>
        <v>589.06999999999994</v>
      </c>
      <c r="AH54" s="183">
        <f t="shared" si="39"/>
        <v>696.52</v>
      </c>
      <c r="AI54" s="183">
        <f t="shared" si="39"/>
        <v>23.46</v>
      </c>
      <c r="AJ54" s="183">
        <f t="shared" si="39"/>
        <v>27.783999999999999</v>
      </c>
      <c r="AK54" s="183">
        <f t="shared" si="39"/>
        <v>18.569999999999997</v>
      </c>
      <c r="AL54" s="183">
        <f t="shared" si="39"/>
        <v>20.929999999999996</v>
      </c>
      <c r="AM54" s="183">
        <f t="shared" si="39"/>
        <v>83.56</v>
      </c>
      <c r="AN54" s="183">
        <f t="shared" si="39"/>
        <v>98.401999999999987</v>
      </c>
      <c r="AO54" s="137">
        <f>SUM(AO46:AO53)</f>
        <v>29.470000000000002</v>
      </c>
      <c r="AP54" s="137">
        <f>SUM(AP46:AP51)</f>
        <v>36.390000000000008</v>
      </c>
      <c r="AQ54" s="102"/>
      <c r="AR54" s="54"/>
      <c r="AS54" s="19"/>
      <c r="AT54" s="19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19"/>
      <c r="BF54" s="76"/>
      <c r="BG54" s="101">
        <f>SUM(BG46:BG53)</f>
        <v>577</v>
      </c>
      <c r="BH54" s="101">
        <f t="shared" ref="BH54:BR54" si="40">SUM(BH46:BH53)</f>
        <v>705</v>
      </c>
      <c r="BI54" s="101">
        <f t="shared" si="40"/>
        <v>694.63599999999997</v>
      </c>
      <c r="BJ54" s="101">
        <f t="shared" si="40"/>
        <v>819.87</v>
      </c>
      <c r="BK54" s="101">
        <f t="shared" si="40"/>
        <v>24.434000000000001</v>
      </c>
      <c r="BL54" s="101">
        <f t="shared" si="40"/>
        <v>31.31</v>
      </c>
      <c r="BM54" s="101">
        <f t="shared" si="40"/>
        <v>16.939999999999998</v>
      </c>
      <c r="BN54" s="101">
        <f t="shared" si="40"/>
        <v>21.36</v>
      </c>
      <c r="BO54" s="101">
        <f t="shared" si="40"/>
        <v>115.45</v>
      </c>
      <c r="BP54" s="101">
        <f t="shared" si="40"/>
        <v>137.79</v>
      </c>
      <c r="BQ54" s="101">
        <f t="shared" si="40"/>
        <v>39.880000000000003</v>
      </c>
      <c r="BR54" s="101">
        <f t="shared" si="40"/>
        <v>44.59</v>
      </c>
      <c r="BS54" s="102"/>
      <c r="BT54" s="77"/>
    </row>
    <row r="55" spans="1:74" ht="26.25" thickBot="1">
      <c r="A55" s="121" t="s">
        <v>5</v>
      </c>
      <c r="B55" s="252" t="s">
        <v>150</v>
      </c>
      <c r="C55" s="223">
        <v>110</v>
      </c>
      <c r="D55" s="223">
        <v>140</v>
      </c>
      <c r="E55" s="93">
        <v>229.9</v>
      </c>
      <c r="F55" s="93">
        <v>292.60000000000002</v>
      </c>
      <c r="G55" s="83">
        <v>14.971</v>
      </c>
      <c r="H55" s="83">
        <v>19.053999999999998</v>
      </c>
      <c r="I55" s="83">
        <v>11.737</v>
      </c>
      <c r="J55" s="83">
        <v>14.938000000000001</v>
      </c>
      <c r="K55" s="83">
        <v>16.093</v>
      </c>
      <c r="L55" s="83">
        <v>20.481999999999999</v>
      </c>
      <c r="M55" s="253">
        <v>21.92</v>
      </c>
      <c r="N55" s="253">
        <v>28.11</v>
      </c>
      <c r="O55" s="254" t="s">
        <v>151</v>
      </c>
      <c r="P55" s="256" t="s">
        <v>48</v>
      </c>
      <c r="Q55" s="223">
        <v>70</v>
      </c>
      <c r="R55" s="223">
        <v>80</v>
      </c>
      <c r="S55" s="255">
        <v>70.88</v>
      </c>
      <c r="T55" s="255">
        <v>81</v>
      </c>
      <c r="U55" s="255">
        <v>6.7</v>
      </c>
      <c r="V55" s="255">
        <v>7.66</v>
      </c>
      <c r="W55" s="255">
        <v>3.47</v>
      </c>
      <c r="X55" s="255">
        <v>3.97</v>
      </c>
      <c r="Y55" s="255">
        <v>30.32</v>
      </c>
      <c r="Z55" s="255">
        <v>34.65</v>
      </c>
      <c r="AA55" s="255">
        <v>17.29</v>
      </c>
      <c r="AB55" s="255">
        <v>19.68</v>
      </c>
      <c r="AC55" s="223" t="s">
        <v>103</v>
      </c>
      <c r="AD55" s="234" t="s">
        <v>122</v>
      </c>
      <c r="AE55" s="222">
        <v>45</v>
      </c>
      <c r="AF55" s="223">
        <v>60</v>
      </c>
      <c r="AG55" s="223">
        <v>58.5</v>
      </c>
      <c r="AH55" s="223">
        <v>78</v>
      </c>
      <c r="AI55" s="223">
        <v>0.58499999999999996</v>
      </c>
      <c r="AJ55" s="223">
        <v>0.78</v>
      </c>
      <c r="AK55" s="223">
        <v>4.8600000000000003</v>
      </c>
      <c r="AL55" s="223">
        <v>6.48</v>
      </c>
      <c r="AM55" s="223">
        <v>3.06</v>
      </c>
      <c r="AN55" s="223">
        <v>4.08</v>
      </c>
      <c r="AO55" s="235">
        <v>3</v>
      </c>
      <c r="AP55" s="89">
        <v>3.91</v>
      </c>
      <c r="AQ55" s="96" t="s">
        <v>113</v>
      </c>
      <c r="AR55" s="76"/>
      <c r="AS55" s="183">
        <f t="shared" ref="AS55:BB55" si="41">SUM(AS47:AS52)</f>
        <v>577</v>
      </c>
      <c r="AT55" s="183">
        <f t="shared" si="41"/>
        <v>699</v>
      </c>
      <c r="AU55" s="137">
        <f t="shared" si="41"/>
        <v>663.4</v>
      </c>
      <c r="AV55" s="137">
        <f t="shared" si="41"/>
        <v>767.33999999999992</v>
      </c>
      <c r="AW55" s="137">
        <f t="shared" si="41"/>
        <v>22.160000000000004</v>
      </c>
      <c r="AX55" s="137">
        <f t="shared" si="41"/>
        <v>25.57</v>
      </c>
      <c r="AY55" s="137">
        <f t="shared" si="41"/>
        <v>25.589999999999996</v>
      </c>
      <c r="AZ55" s="137">
        <f t="shared" si="41"/>
        <v>29.72</v>
      </c>
      <c r="BA55" s="137">
        <f t="shared" si="41"/>
        <v>88.3</v>
      </c>
      <c r="BB55" s="137">
        <f t="shared" si="41"/>
        <v>101.61</v>
      </c>
      <c r="BC55" s="137">
        <f>SUM(BC47:BC53)</f>
        <v>36.469999999999992</v>
      </c>
      <c r="BD55" s="137">
        <f>SUM(BD47:BD53)</f>
        <v>42.3</v>
      </c>
      <c r="BE55" s="184"/>
      <c r="BF55" s="114" t="s">
        <v>52</v>
      </c>
      <c r="BG55" s="115">
        <v>60</v>
      </c>
      <c r="BH55" s="115">
        <v>70</v>
      </c>
      <c r="BI55" s="115">
        <v>156.30000000000001</v>
      </c>
      <c r="BJ55" s="115">
        <v>182.3</v>
      </c>
      <c r="BK55" s="83">
        <v>4.8</v>
      </c>
      <c r="BL55" s="83">
        <v>5.6</v>
      </c>
      <c r="BM55" s="83">
        <v>3.69</v>
      </c>
      <c r="BN55" s="83">
        <v>4.3</v>
      </c>
      <c r="BO55" s="83">
        <v>20.98</v>
      </c>
      <c r="BP55" s="83">
        <v>24.48</v>
      </c>
      <c r="BQ55" s="115">
        <v>7.78</v>
      </c>
      <c r="BR55" s="115">
        <v>9.49</v>
      </c>
      <c r="BS55" s="125">
        <v>28</v>
      </c>
      <c r="BT55" s="18"/>
    </row>
    <row r="56" spans="1:74" ht="26.25" thickBot="1">
      <c r="A56" s="126"/>
      <c r="B56" s="60" t="s">
        <v>43</v>
      </c>
      <c r="C56" s="93">
        <v>150</v>
      </c>
      <c r="D56" s="93">
        <v>180</v>
      </c>
      <c r="E56" s="93">
        <v>85.5</v>
      </c>
      <c r="F56" s="93">
        <v>102.6</v>
      </c>
      <c r="G56" s="90">
        <v>6.15</v>
      </c>
      <c r="H56" s="90">
        <v>7.38</v>
      </c>
      <c r="I56" s="90">
        <v>2.25</v>
      </c>
      <c r="J56" s="90">
        <v>2.7</v>
      </c>
      <c r="K56" s="90">
        <v>8.85</v>
      </c>
      <c r="L56" s="90">
        <v>10.62</v>
      </c>
      <c r="M56" s="93">
        <v>11.82</v>
      </c>
      <c r="N56" s="93">
        <v>14.18</v>
      </c>
      <c r="O56" s="96">
        <v>21</v>
      </c>
      <c r="P56" s="95" t="s">
        <v>39</v>
      </c>
      <c r="Q56" s="97">
        <v>150</v>
      </c>
      <c r="R56" s="93">
        <v>180</v>
      </c>
      <c r="S56" s="93">
        <v>47.322000000000003</v>
      </c>
      <c r="T56" s="93">
        <v>52.58</v>
      </c>
      <c r="U56" s="93">
        <v>0.19800000000000001</v>
      </c>
      <c r="V56" s="93">
        <v>0.22</v>
      </c>
      <c r="W56" s="93">
        <v>3.6539999999999999</v>
      </c>
      <c r="X56" s="93">
        <v>4.0599999999999996</v>
      </c>
      <c r="Y56" s="93">
        <v>11.97</v>
      </c>
      <c r="Z56" s="93">
        <v>13.3</v>
      </c>
      <c r="AA56" s="89">
        <v>0.97</v>
      </c>
      <c r="AB56" s="89">
        <v>1.38</v>
      </c>
      <c r="AC56" s="96" t="s">
        <v>78</v>
      </c>
      <c r="AD56" s="60" t="s">
        <v>50</v>
      </c>
      <c r="AE56" s="93">
        <v>65</v>
      </c>
      <c r="AF56" s="93">
        <v>80</v>
      </c>
      <c r="AG56" s="93">
        <v>126.997</v>
      </c>
      <c r="AH56" s="93">
        <v>156.304</v>
      </c>
      <c r="AI56" s="90">
        <v>5.7329999999999997</v>
      </c>
      <c r="AJ56" s="90">
        <v>7.056</v>
      </c>
      <c r="AK56" s="90">
        <v>11.037000000000001</v>
      </c>
      <c r="AL56" s="90">
        <v>13.584</v>
      </c>
      <c r="AM56" s="90">
        <v>1.0985</v>
      </c>
      <c r="AN56" s="90">
        <v>1.3520000000000001</v>
      </c>
      <c r="AO56" s="97">
        <v>7.62</v>
      </c>
      <c r="AP56" s="97">
        <v>9.5399999999999991</v>
      </c>
      <c r="AQ56" s="96" t="s">
        <v>80</v>
      </c>
      <c r="AR56" s="47" t="s">
        <v>136</v>
      </c>
      <c r="AS56" s="23">
        <v>45</v>
      </c>
      <c r="AT56" s="23">
        <v>60</v>
      </c>
      <c r="AU56" s="221">
        <v>61.2</v>
      </c>
      <c r="AV56" s="221">
        <v>81.599999999999994</v>
      </c>
      <c r="AW56" s="221">
        <v>0.94499999999999995</v>
      </c>
      <c r="AX56" s="221">
        <v>1.26</v>
      </c>
      <c r="AY56" s="221">
        <v>4.5449999999999999</v>
      </c>
      <c r="AZ56" s="221">
        <v>6.06</v>
      </c>
      <c r="BA56" s="221">
        <v>4.1849999999999996</v>
      </c>
      <c r="BB56" s="221">
        <v>5.58</v>
      </c>
      <c r="BC56" s="221">
        <v>1.41</v>
      </c>
      <c r="BD56" s="221">
        <v>1.92</v>
      </c>
      <c r="BE56" s="23" t="s">
        <v>137</v>
      </c>
      <c r="BF56" s="60" t="s">
        <v>63</v>
      </c>
      <c r="BG56" s="93">
        <v>150</v>
      </c>
      <c r="BH56" s="93">
        <v>180</v>
      </c>
      <c r="BI56" s="93">
        <v>81</v>
      </c>
      <c r="BJ56" s="93">
        <v>97.2</v>
      </c>
      <c r="BK56" s="93">
        <v>4.3499999999999996</v>
      </c>
      <c r="BL56" s="93">
        <v>5.22</v>
      </c>
      <c r="BM56" s="93">
        <v>3.75</v>
      </c>
      <c r="BN56" s="93">
        <v>4.5</v>
      </c>
      <c r="BO56" s="93">
        <v>6.3</v>
      </c>
      <c r="BP56" s="93">
        <v>7.56</v>
      </c>
      <c r="BQ56" s="93">
        <v>9.1199999999999992</v>
      </c>
      <c r="BR56" s="93">
        <v>10.94</v>
      </c>
      <c r="BS56" s="96" t="s">
        <v>109</v>
      </c>
      <c r="BT56" s="18"/>
    </row>
    <row r="57" spans="1:74">
      <c r="A57" s="126"/>
      <c r="B57" s="60"/>
      <c r="C57" s="127"/>
      <c r="D57" s="127"/>
      <c r="E57" s="115"/>
      <c r="F57" s="116"/>
      <c r="G57" s="85"/>
      <c r="H57" s="85"/>
      <c r="I57" s="85"/>
      <c r="J57" s="85"/>
      <c r="K57" s="85"/>
      <c r="L57" s="85"/>
      <c r="M57" s="116"/>
      <c r="N57" s="116"/>
      <c r="O57" s="96"/>
      <c r="P57" s="60" t="s">
        <v>37</v>
      </c>
      <c r="Q57" s="93">
        <v>35</v>
      </c>
      <c r="R57" s="93">
        <v>40</v>
      </c>
      <c r="S57" s="90">
        <v>82.25</v>
      </c>
      <c r="T57" s="90">
        <v>94</v>
      </c>
      <c r="U57" s="90">
        <v>2.66</v>
      </c>
      <c r="V57" s="90">
        <v>3.04</v>
      </c>
      <c r="W57" s="90">
        <v>0.28000000000000003</v>
      </c>
      <c r="X57" s="90">
        <v>0.32</v>
      </c>
      <c r="Y57" s="90">
        <v>17.22</v>
      </c>
      <c r="Z57" s="90">
        <v>19.68</v>
      </c>
      <c r="AA57" s="89">
        <v>1.68</v>
      </c>
      <c r="AB57" s="89">
        <v>1.92</v>
      </c>
      <c r="AD57" s="60" t="s">
        <v>37</v>
      </c>
      <c r="AE57" s="93">
        <v>35</v>
      </c>
      <c r="AF57" s="93">
        <v>40</v>
      </c>
      <c r="AG57" s="90">
        <v>82.25</v>
      </c>
      <c r="AH57" s="90">
        <v>94</v>
      </c>
      <c r="AI57" s="90">
        <v>2.66</v>
      </c>
      <c r="AJ57" s="90">
        <v>3.04</v>
      </c>
      <c r="AK57" s="90">
        <v>0.28000000000000003</v>
      </c>
      <c r="AL57" s="90">
        <v>0.32</v>
      </c>
      <c r="AM57" s="90">
        <v>17.22</v>
      </c>
      <c r="AN57" s="90">
        <v>19.68</v>
      </c>
      <c r="AO57" s="89">
        <v>1.7</v>
      </c>
      <c r="AP57" s="89">
        <v>1.94</v>
      </c>
      <c r="AQ57" s="94"/>
      <c r="AR57" s="231" t="s">
        <v>126</v>
      </c>
      <c r="AS57" s="222">
        <v>70</v>
      </c>
      <c r="AT57" s="223">
        <v>80</v>
      </c>
      <c r="AU57" s="228">
        <v>82.6</v>
      </c>
      <c r="AV57" s="228">
        <v>94.4</v>
      </c>
      <c r="AW57" s="228">
        <v>11.2</v>
      </c>
      <c r="AX57" s="228">
        <v>12.8</v>
      </c>
      <c r="AY57" s="228">
        <v>3.36</v>
      </c>
      <c r="AZ57" s="228">
        <v>3.84</v>
      </c>
      <c r="BA57" s="228">
        <v>1.82</v>
      </c>
      <c r="BB57" s="228">
        <v>2.08</v>
      </c>
      <c r="BC57" s="229">
        <v>14.11</v>
      </c>
      <c r="BD57" s="229">
        <v>16.100000000000001</v>
      </c>
      <c r="BE57" s="230" t="s">
        <v>94</v>
      </c>
      <c r="BF57" s="114" t="s">
        <v>51</v>
      </c>
      <c r="BG57" s="93">
        <v>130</v>
      </c>
      <c r="BH57" s="93">
        <v>150</v>
      </c>
      <c r="BI57" s="93">
        <v>61.1</v>
      </c>
      <c r="BJ57" s="93">
        <v>70.5</v>
      </c>
      <c r="BK57" s="90"/>
      <c r="BL57" s="90"/>
      <c r="BM57" s="90"/>
      <c r="BN57" s="90"/>
      <c r="BO57" s="90">
        <v>12.74</v>
      </c>
      <c r="BP57" s="90">
        <v>14.7</v>
      </c>
      <c r="BQ57" s="89">
        <v>11.05</v>
      </c>
      <c r="BR57" s="89">
        <v>12.75</v>
      </c>
      <c r="BS57" s="119" t="s">
        <v>81</v>
      </c>
      <c r="BT57" s="18"/>
    </row>
    <row r="58" spans="1:74" ht="13.5" thickBot="1">
      <c r="A58" s="191"/>
      <c r="B58" s="192" t="s">
        <v>88</v>
      </c>
      <c r="C58" s="148"/>
      <c r="D58" s="148"/>
      <c r="E58" s="193"/>
      <c r="F58" s="193"/>
      <c r="G58" s="193"/>
      <c r="H58" s="193"/>
      <c r="I58" s="193"/>
      <c r="J58" s="193"/>
      <c r="K58" s="193"/>
      <c r="L58" s="193"/>
      <c r="M58" s="194">
        <v>0.05</v>
      </c>
      <c r="N58" s="194">
        <v>7.0000000000000007E-2</v>
      </c>
      <c r="O58" s="195"/>
      <c r="AD58" s="60" t="s">
        <v>49</v>
      </c>
      <c r="AE58" s="97">
        <v>150</v>
      </c>
      <c r="AF58" s="93">
        <v>180</v>
      </c>
      <c r="AG58" s="93">
        <v>44.351999999999997</v>
      </c>
      <c r="AH58" s="93">
        <v>49.28</v>
      </c>
      <c r="AI58" s="93">
        <v>10.8</v>
      </c>
      <c r="AJ58" s="93">
        <v>12</v>
      </c>
      <c r="AK58" s="93">
        <v>2.754</v>
      </c>
      <c r="AL58" s="93">
        <v>3.06</v>
      </c>
      <c r="AM58" s="93">
        <v>11.7</v>
      </c>
      <c r="AN58" s="93">
        <v>13</v>
      </c>
      <c r="AO58" s="89">
        <v>0.5</v>
      </c>
      <c r="AP58" s="89">
        <v>0.65</v>
      </c>
      <c r="AQ58" s="94" t="s">
        <v>76</v>
      </c>
      <c r="AR58" s="60" t="s">
        <v>37</v>
      </c>
      <c r="AS58" s="93">
        <v>35</v>
      </c>
      <c r="AT58" s="93">
        <v>40</v>
      </c>
      <c r="AU58" s="90">
        <v>82.25</v>
      </c>
      <c r="AV58" s="90">
        <v>94</v>
      </c>
      <c r="AW58" s="90">
        <v>2.66</v>
      </c>
      <c r="AX58" s="90">
        <v>3.04</v>
      </c>
      <c r="AY58" s="90">
        <v>0.28000000000000003</v>
      </c>
      <c r="AZ58" s="90">
        <v>0.32</v>
      </c>
      <c r="BA58" s="90">
        <v>17.22</v>
      </c>
      <c r="BB58" s="90">
        <v>19.68</v>
      </c>
      <c r="BC58" s="89">
        <v>1.7</v>
      </c>
      <c r="BD58" s="89">
        <v>1.94</v>
      </c>
      <c r="BE58" s="94"/>
      <c r="BF58" s="196" t="s">
        <v>88</v>
      </c>
      <c r="BG58" s="112"/>
      <c r="BH58" s="112"/>
      <c r="BI58" s="112"/>
      <c r="BJ58" s="112"/>
      <c r="BK58" s="193"/>
      <c r="BL58" s="193"/>
      <c r="BM58" s="193"/>
      <c r="BN58" s="193"/>
      <c r="BO58" s="193"/>
      <c r="BP58" s="193"/>
      <c r="BQ58" s="197">
        <v>0.04</v>
      </c>
      <c r="BR58" s="197">
        <v>0.06</v>
      </c>
      <c r="BS58" s="147"/>
      <c r="BT58" s="18"/>
    </row>
    <row r="59" spans="1:74" s="78" customFormat="1" ht="13.5" thickBot="1">
      <c r="A59" s="198"/>
      <c r="B59" s="199"/>
      <c r="C59" s="154">
        <f t="shared" ref="C59:F59" si="42">SUM(C55:C58)</f>
        <v>260</v>
      </c>
      <c r="D59" s="154">
        <f t="shared" si="42"/>
        <v>320</v>
      </c>
      <c r="E59" s="200">
        <f t="shared" si="42"/>
        <v>315.39999999999998</v>
      </c>
      <c r="F59" s="200">
        <f t="shared" si="42"/>
        <v>395.20000000000005</v>
      </c>
      <c r="G59" s="200">
        <f t="shared" ref="G59:L59" si="43">SUM(G55:G58)</f>
        <v>21.121000000000002</v>
      </c>
      <c r="H59" s="200">
        <f t="shared" si="43"/>
        <v>26.433999999999997</v>
      </c>
      <c r="I59" s="200">
        <f t="shared" si="43"/>
        <v>13.987</v>
      </c>
      <c r="J59" s="200">
        <f t="shared" si="43"/>
        <v>17.638000000000002</v>
      </c>
      <c r="K59" s="200">
        <f t="shared" si="43"/>
        <v>24.942999999999998</v>
      </c>
      <c r="L59" s="200">
        <f t="shared" si="43"/>
        <v>31.101999999999997</v>
      </c>
      <c r="M59" s="200">
        <f>SUM(M55:M58)</f>
        <v>33.79</v>
      </c>
      <c r="N59" s="200">
        <f>SUM(N55:N58)</f>
        <v>42.36</v>
      </c>
      <c r="O59" s="201"/>
      <c r="P59" s="199"/>
      <c r="Q59" s="200">
        <f t="shared" ref="Q59:Z59" si="44">SUM(Q55:Q55)</f>
        <v>70</v>
      </c>
      <c r="R59" s="200">
        <f t="shared" si="44"/>
        <v>80</v>
      </c>
      <c r="S59" s="200">
        <f t="shared" si="44"/>
        <v>70.88</v>
      </c>
      <c r="T59" s="200">
        <f t="shared" si="44"/>
        <v>81</v>
      </c>
      <c r="U59" s="200">
        <f t="shared" si="44"/>
        <v>6.7</v>
      </c>
      <c r="V59" s="200">
        <f t="shared" si="44"/>
        <v>7.66</v>
      </c>
      <c r="W59" s="200">
        <f t="shared" si="44"/>
        <v>3.47</v>
      </c>
      <c r="X59" s="200">
        <f t="shared" si="44"/>
        <v>3.97</v>
      </c>
      <c r="Y59" s="200">
        <f t="shared" si="44"/>
        <v>30.32</v>
      </c>
      <c r="Z59" s="200">
        <f t="shared" si="44"/>
        <v>34.65</v>
      </c>
      <c r="AA59" s="200">
        <f>SUM(AA55:AA57)</f>
        <v>19.939999999999998</v>
      </c>
      <c r="AB59" s="200">
        <f>SUM(AB55:AB57)</f>
        <v>22.979999999999997</v>
      </c>
      <c r="AC59" s="202"/>
      <c r="AD59" s="199"/>
      <c r="AE59" s="154">
        <f t="shared" ref="AE59:AN59" si="45">SUM(AE56:AE58)</f>
        <v>250</v>
      </c>
      <c r="AF59" s="154">
        <f t="shared" si="45"/>
        <v>300</v>
      </c>
      <c r="AG59" s="154">
        <f t="shared" si="45"/>
        <v>253.59900000000002</v>
      </c>
      <c r="AH59" s="154">
        <f t="shared" si="45"/>
        <v>299.584</v>
      </c>
      <c r="AI59" s="154">
        <f t="shared" si="45"/>
        <v>19.193000000000001</v>
      </c>
      <c r="AJ59" s="154">
        <f t="shared" si="45"/>
        <v>22.096</v>
      </c>
      <c r="AK59" s="154">
        <f t="shared" si="45"/>
        <v>14.071</v>
      </c>
      <c r="AL59" s="154">
        <f t="shared" si="45"/>
        <v>16.963999999999999</v>
      </c>
      <c r="AM59" s="154">
        <f t="shared" si="45"/>
        <v>30.0185</v>
      </c>
      <c r="AN59" s="154">
        <f t="shared" si="45"/>
        <v>34.031999999999996</v>
      </c>
      <c r="AO59" s="200">
        <f>SUM(AO55:AO58)</f>
        <v>12.82</v>
      </c>
      <c r="AP59" s="200">
        <f>SUM(AP55:AP58)</f>
        <v>16.04</v>
      </c>
      <c r="AQ59" s="201"/>
      <c r="AR59" s="60" t="s">
        <v>39</v>
      </c>
      <c r="AS59" s="97">
        <v>150</v>
      </c>
      <c r="AT59" s="93">
        <v>180</v>
      </c>
      <c r="AU59" s="93">
        <v>47.322000000000003</v>
      </c>
      <c r="AV59" s="93">
        <v>52.58</v>
      </c>
      <c r="AW59" s="93">
        <v>0.19800000000000001</v>
      </c>
      <c r="AX59" s="93">
        <v>0.22</v>
      </c>
      <c r="AY59" s="93">
        <v>3.6539999999999999</v>
      </c>
      <c r="AZ59" s="93">
        <v>4.0599999999999996</v>
      </c>
      <c r="BA59" s="93">
        <v>11.97</v>
      </c>
      <c r="BB59" s="93">
        <v>13.3</v>
      </c>
      <c r="BC59" s="89">
        <v>1</v>
      </c>
      <c r="BD59" s="89">
        <v>1.33</v>
      </c>
      <c r="BE59" s="96" t="s">
        <v>107</v>
      </c>
      <c r="BF59" s="153">
        <f t="shared" ref="BF59" si="46">SUM(BF55:BF58)</f>
        <v>0</v>
      </c>
      <c r="BG59" s="154">
        <f>SUM(BG55:BG58)</f>
        <v>340</v>
      </c>
      <c r="BH59" s="154">
        <f t="shared" ref="BH59" si="47">SUM(BH55:BH58)</f>
        <v>400</v>
      </c>
      <c r="BI59" s="154">
        <f t="shared" ref="BI59" si="48">SUM(BI55:BI58)</f>
        <v>298.40000000000003</v>
      </c>
      <c r="BJ59" s="154">
        <f t="shared" ref="BJ59:BP59" si="49">SUM(BJ55:BJ58)</f>
        <v>350</v>
      </c>
      <c r="BK59" s="154">
        <f t="shared" si="49"/>
        <v>9.1499999999999986</v>
      </c>
      <c r="BL59" s="154">
        <f t="shared" si="49"/>
        <v>10.82</v>
      </c>
      <c r="BM59" s="154">
        <f t="shared" si="49"/>
        <v>7.4399999999999995</v>
      </c>
      <c r="BN59" s="154">
        <f t="shared" si="49"/>
        <v>8.8000000000000007</v>
      </c>
      <c r="BO59" s="154">
        <f t="shared" si="49"/>
        <v>40.020000000000003</v>
      </c>
      <c r="BP59" s="154">
        <f t="shared" si="49"/>
        <v>46.739999999999995</v>
      </c>
      <c r="BQ59" s="154">
        <f>SUM(BQ55:BQ58)</f>
        <v>27.99</v>
      </c>
      <c r="BR59" s="154">
        <f>SUM(BR55:BR58)</f>
        <v>33.24</v>
      </c>
      <c r="BS59" s="201"/>
      <c r="BT59" s="77"/>
    </row>
    <row r="60" spans="1:74" s="21" customFormat="1" ht="13.5" thickBot="1">
      <c r="A60" s="203"/>
      <c r="B60" s="204"/>
      <c r="C60" s="205">
        <f t="shared" ref="C60:F60" si="50">C59+C54+C45+C42</f>
        <v>1388</v>
      </c>
      <c r="D60" s="205">
        <f t="shared" si="50"/>
        <v>1610</v>
      </c>
      <c r="E60" s="206">
        <f t="shared" si="50"/>
        <v>1593.1399999999999</v>
      </c>
      <c r="F60" s="206">
        <f t="shared" si="50"/>
        <v>1920.62</v>
      </c>
      <c r="G60" s="206">
        <f t="shared" ref="G60:L60" si="51">G59+G54+G45+G42</f>
        <v>75.632000000000005</v>
      </c>
      <c r="H60" s="206">
        <f t="shared" si="51"/>
        <v>91.649999999999991</v>
      </c>
      <c r="I60" s="206">
        <f t="shared" si="51"/>
        <v>73.48</v>
      </c>
      <c r="J60" s="206">
        <f t="shared" si="51"/>
        <v>90.036000000000016</v>
      </c>
      <c r="K60" s="206">
        <f t="shared" si="51"/>
        <v>154.459</v>
      </c>
      <c r="L60" s="206">
        <f t="shared" si="51"/>
        <v>183.238</v>
      </c>
      <c r="M60" s="206">
        <f>M59+M54+M45+M42</f>
        <v>91.94</v>
      </c>
      <c r="N60" s="206">
        <f>N59+N54+N45+N42</f>
        <v>101.91000000000001</v>
      </c>
      <c r="O60" s="207"/>
      <c r="P60" s="204"/>
      <c r="Q60" s="206">
        <f>Q59+Q54+Q45+Q42</f>
        <v>1148</v>
      </c>
      <c r="R60" s="206">
        <f t="shared" ref="R60:AB60" si="52">R59+R54+R45+R42</f>
        <v>1406</v>
      </c>
      <c r="S60" s="206">
        <f t="shared" si="52"/>
        <v>1242.8200000000002</v>
      </c>
      <c r="T60" s="206">
        <f t="shared" si="52"/>
        <v>1550.58</v>
      </c>
      <c r="U60" s="206">
        <f t="shared" ref="U60:Z60" si="53">U59+U54+U45+U42</f>
        <v>46.631</v>
      </c>
      <c r="V60" s="206">
        <f t="shared" si="53"/>
        <v>56.285999999999994</v>
      </c>
      <c r="W60" s="206">
        <f t="shared" si="53"/>
        <v>50.480000000000004</v>
      </c>
      <c r="X60" s="206">
        <f t="shared" si="53"/>
        <v>62.370000000000005</v>
      </c>
      <c r="Y60" s="206">
        <f t="shared" si="53"/>
        <v>181.452</v>
      </c>
      <c r="Z60" s="206">
        <f t="shared" si="53"/>
        <v>215.512</v>
      </c>
      <c r="AA60" s="206">
        <f>AA59+AA54+AA45+AA42</f>
        <v>97.139999999999986</v>
      </c>
      <c r="AB60" s="206">
        <f t="shared" si="52"/>
        <v>113.47</v>
      </c>
      <c r="AC60" s="208"/>
      <c r="AD60" s="209"/>
      <c r="AE60" s="206">
        <f t="shared" ref="AE60:AQ60" si="54">AE59+AE54+AE45+AE42</f>
        <v>1248</v>
      </c>
      <c r="AF60" s="206">
        <f t="shared" si="54"/>
        <v>1530</v>
      </c>
      <c r="AG60" s="206">
        <f t="shared" si="54"/>
        <v>1447.289</v>
      </c>
      <c r="AH60" s="206">
        <f t="shared" si="54"/>
        <v>1705.2139999999999</v>
      </c>
      <c r="AI60" s="206">
        <f t="shared" ref="AI60:AN60" si="55">AI59+AI54+AI45+AI42</f>
        <v>57.033000000000001</v>
      </c>
      <c r="AJ60" s="206">
        <f t="shared" si="55"/>
        <v>66.78</v>
      </c>
      <c r="AK60" s="206">
        <f t="shared" si="55"/>
        <v>51.119</v>
      </c>
      <c r="AL60" s="206">
        <f t="shared" si="55"/>
        <v>60.123999999999995</v>
      </c>
      <c r="AM60" s="206">
        <f t="shared" si="55"/>
        <v>207.74849999999998</v>
      </c>
      <c r="AN60" s="206">
        <f t="shared" si="55"/>
        <v>241.57399999999996</v>
      </c>
      <c r="AO60" s="206">
        <f>AO59+AO54+AO45+AO42</f>
        <v>68.730000000000018</v>
      </c>
      <c r="AP60" s="206">
        <f>AP59+AP54+AP45+AP42</f>
        <v>83.25</v>
      </c>
      <c r="AQ60" s="207">
        <f t="shared" si="54"/>
        <v>3</v>
      </c>
      <c r="AR60" s="199"/>
      <c r="AS60" s="154">
        <f>SUM(AS56:AS59)</f>
        <v>300</v>
      </c>
      <c r="AT60" s="154">
        <f t="shared" ref="AT60:BD60" si="56">SUM(AT56:AT59)</f>
        <v>360</v>
      </c>
      <c r="AU60" s="154">
        <f t="shared" si="56"/>
        <v>273.37200000000001</v>
      </c>
      <c r="AV60" s="154">
        <f t="shared" si="56"/>
        <v>322.58</v>
      </c>
      <c r="AW60" s="154">
        <f t="shared" si="56"/>
        <v>15.003</v>
      </c>
      <c r="AX60" s="154">
        <f t="shared" si="56"/>
        <v>17.32</v>
      </c>
      <c r="AY60" s="154">
        <f t="shared" si="56"/>
        <v>11.838999999999999</v>
      </c>
      <c r="AZ60" s="154">
        <f t="shared" si="56"/>
        <v>14.279999999999998</v>
      </c>
      <c r="BA60" s="154">
        <f t="shared" si="56"/>
        <v>35.195</v>
      </c>
      <c r="BB60" s="154">
        <f t="shared" si="56"/>
        <v>40.64</v>
      </c>
      <c r="BC60" s="154">
        <f t="shared" si="56"/>
        <v>18.22</v>
      </c>
      <c r="BD60" s="154">
        <f t="shared" si="56"/>
        <v>21.290000000000006</v>
      </c>
      <c r="BE60" s="201"/>
      <c r="BF60" s="157"/>
      <c r="BG60" s="206">
        <f t="shared" ref="BG60:BQ60" si="57">BG59+BG54+BG45+BG42</f>
        <v>5927</v>
      </c>
      <c r="BH60" s="206">
        <f t="shared" si="57"/>
        <v>7160</v>
      </c>
      <c r="BI60" s="206">
        <f t="shared" si="57"/>
        <v>6424.1839999999993</v>
      </c>
      <c r="BJ60" s="206">
        <f t="shared" si="57"/>
        <v>7566.829999999999</v>
      </c>
      <c r="BK60" s="206">
        <f t="shared" ref="BK60:BP60" si="58">BK59+BK54+BK45+BK42</f>
        <v>191.51599999999999</v>
      </c>
      <c r="BL60" s="206">
        <f t="shared" si="58"/>
        <v>230.07999999999998</v>
      </c>
      <c r="BM60" s="206">
        <f t="shared" si="58"/>
        <v>213.53800000000001</v>
      </c>
      <c r="BN60" s="206">
        <f t="shared" si="58"/>
        <v>263.08999999999997</v>
      </c>
      <c r="BO60" s="206">
        <f t="shared" si="58"/>
        <v>863.13999999999987</v>
      </c>
      <c r="BP60" s="206">
        <f t="shared" si="58"/>
        <v>1011.6299999999999</v>
      </c>
      <c r="BQ60" s="206">
        <f t="shared" si="57"/>
        <v>97.640000000000015</v>
      </c>
      <c r="BR60" s="206">
        <f t="shared" ref="BR60" si="59">BR59+BR54+BR45+BR42</f>
        <v>114.35000000000002</v>
      </c>
      <c r="BS60" s="161"/>
      <c r="BT60" s="20"/>
    </row>
    <row r="61" spans="1:74" s="21" customFormat="1" ht="13.5" thickBot="1">
      <c r="A61" s="210"/>
      <c r="B61" s="211"/>
      <c r="C61" s="212"/>
      <c r="D61" s="212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1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5"/>
      <c r="AD61" s="216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4"/>
      <c r="AR61" s="209"/>
      <c r="AS61" s="206">
        <f t="shared" ref="AS61:AV61" si="60">AS60+AS55+AS46+AS43</f>
        <v>1405</v>
      </c>
      <c r="AT61" s="206">
        <f t="shared" si="60"/>
        <v>1689</v>
      </c>
      <c r="AU61" s="206">
        <f t="shared" si="60"/>
        <v>1452.9519999999998</v>
      </c>
      <c r="AV61" s="206">
        <f t="shared" si="60"/>
        <v>1697.0699999999997</v>
      </c>
      <c r="AW61" s="206">
        <f t="shared" ref="AW61:BB61" si="61">AW60+AW55+AW46+AW43</f>
        <v>49.653000000000006</v>
      </c>
      <c r="AX61" s="206">
        <f t="shared" si="61"/>
        <v>57.82</v>
      </c>
      <c r="AY61" s="206">
        <f t="shared" si="61"/>
        <v>57.369</v>
      </c>
      <c r="AZ61" s="206">
        <f t="shared" si="61"/>
        <v>68.78</v>
      </c>
      <c r="BA61" s="206">
        <f t="shared" si="61"/>
        <v>197.60500000000002</v>
      </c>
      <c r="BB61" s="206">
        <f t="shared" si="61"/>
        <v>228.76000000000002</v>
      </c>
      <c r="BC61" s="206">
        <f>BC60+BC55+BC46+BC43</f>
        <v>90.419999999999987</v>
      </c>
      <c r="BD61" s="206">
        <f>BD60+BD55+BD46+BD43</f>
        <v>103.96000000000001</v>
      </c>
      <c r="BE61" s="207"/>
      <c r="BF61" s="217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5"/>
      <c r="BT61" s="20"/>
    </row>
    <row r="62" spans="1:74" s="3" customFormat="1">
      <c r="A62" s="210" t="s">
        <v>30</v>
      </c>
      <c r="B62" s="218"/>
      <c r="C62" s="219">
        <f>C31</f>
        <v>1348</v>
      </c>
      <c r="D62" s="219">
        <f t="shared" ref="D62:L62" si="62">D31</f>
        <v>1620</v>
      </c>
      <c r="E62" s="219">
        <f t="shared" si="62"/>
        <v>1414.8600000000001</v>
      </c>
      <c r="F62" s="219">
        <f t="shared" si="62"/>
        <v>1785.835</v>
      </c>
      <c r="G62" s="219">
        <f t="shared" si="62"/>
        <v>57.269000000000005</v>
      </c>
      <c r="H62" s="219">
        <f t="shared" si="62"/>
        <v>74.719000000000008</v>
      </c>
      <c r="I62" s="219">
        <f t="shared" si="62"/>
        <v>52.998999999999995</v>
      </c>
      <c r="J62" s="219">
        <f t="shared" si="62"/>
        <v>69.103000000000009</v>
      </c>
      <c r="K62" s="219">
        <f t="shared" si="62"/>
        <v>178.15200000000002</v>
      </c>
      <c r="L62" s="219">
        <f t="shared" si="62"/>
        <v>218.52699999999999</v>
      </c>
      <c r="M62" s="219">
        <f>M31</f>
        <v>90.890000000000015</v>
      </c>
      <c r="N62" s="219">
        <f>N31</f>
        <v>104.50999999999999</v>
      </c>
      <c r="O62" s="219"/>
      <c r="P62" s="219">
        <f t="shared" ref="P62:BS63" si="63">P31</f>
        <v>0</v>
      </c>
      <c r="Q62" s="219">
        <f>Q31</f>
        <v>1371</v>
      </c>
      <c r="R62" s="219">
        <f t="shared" ref="R62:AB62" si="64">R31</f>
        <v>1638</v>
      </c>
      <c r="S62" s="219">
        <f t="shared" si="64"/>
        <v>1537.2820000000002</v>
      </c>
      <c r="T62" s="219">
        <f t="shared" si="64"/>
        <v>1807.4299999999998</v>
      </c>
      <c r="U62" s="219">
        <f t="shared" si="64"/>
        <v>57.258000000000003</v>
      </c>
      <c r="V62" s="219">
        <f t="shared" si="64"/>
        <v>67.734999999999999</v>
      </c>
      <c r="W62" s="219">
        <f t="shared" si="64"/>
        <v>55.281999999999996</v>
      </c>
      <c r="X62" s="219">
        <f t="shared" si="64"/>
        <v>67.305000000000007</v>
      </c>
      <c r="Y62" s="219">
        <f t="shared" si="64"/>
        <v>206.375</v>
      </c>
      <c r="Z62" s="219">
        <f t="shared" si="64"/>
        <v>237.15</v>
      </c>
      <c r="AA62" s="219">
        <f t="shared" si="64"/>
        <v>94.799999999999983</v>
      </c>
      <c r="AB62" s="219">
        <f t="shared" si="64"/>
        <v>111.13999999999999</v>
      </c>
      <c r="AC62" s="219"/>
      <c r="AD62" s="219">
        <f t="shared" si="63"/>
        <v>0</v>
      </c>
      <c r="AE62" s="219">
        <f>AE31</f>
        <v>1353</v>
      </c>
      <c r="AF62" s="219">
        <f t="shared" ref="AF62:AP62" si="65">AF31</f>
        <v>1699</v>
      </c>
      <c r="AG62" s="219">
        <f t="shared" si="65"/>
        <v>1558.2600000000002</v>
      </c>
      <c r="AH62" s="219">
        <f t="shared" si="65"/>
        <v>1923.8300000000002</v>
      </c>
      <c r="AI62" s="219">
        <f t="shared" si="65"/>
        <v>54.319999999999993</v>
      </c>
      <c r="AJ62" s="219">
        <f t="shared" si="65"/>
        <v>69.103999999999999</v>
      </c>
      <c r="AK62" s="219">
        <f t="shared" si="65"/>
        <v>50.662999999999997</v>
      </c>
      <c r="AL62" s="219">
        <f t="shared" si="65"/>
        <v>65.548000000000002</v>
      </c>
      <c r="AM62" s="219">
        <f t="shared" si="65"/>
        <v>226.25909999999999</v>
      </c>
      <c r="AN62" s="219">
        <f t="shared" si="65"/>
        <v>270.60849999999999</v>
      </c>
      <c r="AO62" s="219">
        <f t="shared" si="65"/>
        <v>91.84</v>
      </c>
      <c r="AP62" s="219">
        <f t="shared" si="65"/>
        <v>110.92999999999999</v>
      </c>
      <c r="AQ62" s="219">
        <f t="shared" si="63"/>
        <v>0</v>
      </c>
      <c r="AR62" s="216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4"/>
      <c r="BF62" s="219">
        <f t="shared" si="63"/>
        <v>0</v>
      </c>
      <c r="BG62" s="219">
        <f>BG31</f>
        <v>1518</v>
      </c>
      <c r="BH62" s="219">
        <f t="shared" ref="BH62:BR62" si="66">BH31</f>
        <v>1831</v>
      </c>
      <c r="BI62" s="219">
        <f t="shared" si="66"/>
        <v>1604.6559999999999</v>
      </c>
      <c r="BJ62" s="219">
        <f t="shared" si="66"/>
        <v>1888.81</v>
      </c>
      <c r="BK62" s="219">
        <f t="shared" si="66"/>
        <v>47.554000000000002</v>
      </c>
      <c r="BL62" s="219">
        <f t="shared" si="66"/>
        <v>56.500000000000007</v>
      </c>
      <c r="BM62" s="219">
        <f t="shared" si="66"/>
        <v>56.649999999999991</v>
      </c>
      <c r="BN62" s="219">
        <f t="shared" si="66"/>
        <v>69.789999999999992</v>
      </c>
      <c r="BO62" s="219">
        <f t="shared" si="66"/>
        <v>214.58999999999997</v>
      </c>
      <c r="BP62" s="219">
        <f t="shared" si="66"/>
        <v>251.94</v>
      </c>
      <c r="BQ62" s="219">
        <f t="shared" si="66"/>
        <v>105.08</v>
      </c>
      <c r="BR62" s="219">
        <f t="shared" si="66"/>
        <v>122.41000000000001</v>
      </c>
      <c r="BS62" s="219">
        <f t="shared" si="63"/>
        <v>0</v>
      </c>
      <c r="BT62" s="2"/>
    </row>
    <row r="63" spans="1:74" s="3" customFormat="1">
      <c r="A63" s="210" t="s">
        <v>29</v>
      </c>
      <c r="B63" s="218"/>
      <c r="C63" s="218">
        <f>C60</f>
        <v>1388</v>
      </c>
      <c r="D63" s="218">
        <f t="shared" ref="D63:N63" si="67">D60</f>
        <v>1610</v>
      </c>
      <c r="E63" s="218">
        <f t="shared" si="67"/>
        <v>1593.1399999999999</v>
      </c>
      <c r="F63" s="218">
        <f t="shared" si="67"/>
        <v>1920.62</v>
      </c>
      <c r="G63" s="218">
        <f t="shared" si="67"/>
        <v>75.632000000000005</v>
      </c>
      <c r="H63" s="218">
        <f t="shared" si="67"/>
        <v>91.649999999999991</v>
      </c>
      <c r="I63" s="218">
        <f t="shared" si="67"/>
        <v>73.48</v>
      </c>
      <c r="J63" s="218">
        <f t="shared" si="67"/>
        <v>90.036000000000016</v>
      </c>
      <c r="K63" s="218">
        <f t="shared" si="67"/>
        <v>154.459</v>
      </c>
      <c r="L63" s="218">
        <f t="shared" si="67"/>
        <v>183.238</v>
      </c>
      <c r="M63" s="218">
        <f t="shared" si="67"/>
        <v>91.94</v>
      </c>
      <c r="N63" s="218">
        <f t="shared" si="67"/>
        <v>101.91000000000001</v>
      </c>
      <c r="O63" s="218"/>
      <c r="P63" s="218">
        <f t="shared" ref="P63:BS64" si="68">P60</f>
        <v>0</v>
      </c>
      <c r="Q63" s="219">
        <f>Q60</f>
        <v>1148</v>
      </c>
      <c r="R63" s="219">
        <f t="shared" ref="R63:AB63" si="69">R60</f>
        <v>1406</v>
      </c>
      <c r="S63" s="219">
        <f t="shared" si="69"/>
        <v>1242.8200000000002</v>
      </c>
      <c r="T63" s="219">
        <f t="shared" si="69"/>
        <v>1550.58</v>
      </c>
      <c r="U63" s="219">
        <f t="shared" si="69"/>
        <v>46.631</v>
      </c>
      <c r="V63" s="219">
        <f t="shared" si="69"/>
        <v>56.285999999999994</v>
      </c>
      <c r="W63" s="219">
        <f t="shared" si="69"/>
        <v>50.480000000000004</v>
      </c>
      <c r="X63" s="219">
        <f t="shared" si="69"/>
        <v>62.370000000000005</v>
      </c>
      <c r="Y63" s="219">
        <f t="shared" si="69"/>
        <v>181.452</v>
      </c>
      <c r="Z63" s="219">
        <f t="shared" si="69"/>
        <v>215.512</v>
      </c>
      <c r="AA63" s="219">
        <f t="shared" si="69"/>
        <v>97.139999999999986</v>
      </c>
      <c r="AB63" s="219">
        <f t="shared" si="69"/>
        <v>113.47</v>
      </c>
      <c r="AC63" s="218"/>
      <c r="AD63" s="218">
        <f t="shared" si="68"/>
        <v>0</v>
      </c>
      <c r="AE63" s="219">
        <f>AE60</f>
        <v>1248</v>
      </c>
      <c r="AF63" s="219">
        <f t="shared" ref="AF63:AP63" si="70">AF60</f>
        <v>1530</v>
      </c>
      <c r="AG63" s="219">
        <f t="shared" si="70"/>
        <v>1447.289</v>
      </c>
      <c r="AH63" s="219">
        <f t="shared" si="70"/>
        <v>1705.2139999999999</v>
      </c>
      <c r="AI63" s="219">
        <f t="shared" si="70"/>
        <v>57.033000000000001</v>
      </c>
      <c r="AJ63" s="219">
        <f t="shared" si="70"/>
        <v>66.78</v>
      </c>
      <c r="AK63" s="219">
        <f t="shared" si="70"/>
        <v>51.119</v>
      </c>
      <c r="AL63" s="219">
        <f t="shared" si="70"/>
        <v>60.123999999999995</v>
      </c>
      <c r="AM63" s="219">
        <f t="shared" si="70"/>
        <v>207.74849999999998</v>
      </c>
      <c r="AN63" s="219">
        <f t="shared" si="70"/>
        <v>241.57399999999996</v>
      </c>
      <c r="AO63" s="219">
        <f t="shared" si="70"/>
        <v>68.730000000000018</v>
      </c>
      <c r="AP63" s="219">
        <f t="shared" si="70"/>
        <v>83.25</v>
      </c>
      <c r="AQ63" s="218"/>
      <c r="AR63" s="219">
        <f t="shared" si="63"/>
        <v>0</v>
      </c>
      <c r="AS63" s="219">
        <f>AS32</f>
        <v>1323</v>
      </c>
      <c r="AT63" s="219">
        <f t="shared" ref="AT63:BD63" si="71">AT32</f>
        <v>1635</v>
      </c>
      <c r="AU63" s="219">
        <f t="shared" si="71"/>
        <v>1410.922</v>
      </c>
      <c r="AV63" s="219">
        <f t="shared" si="71"/>
        <v>1728.6399999999999</v>
      </c>
      <c r="AW63" s="219">
        <f t="shared" si="71"/>
        <v>54.228000000000002</v>
      </c>
      <c r="AX63" s="219">
        <f t="shared" si="71"/>
        <v>106.55999999999999</v>
      </c>
      <c r="AY63" s="219">
        <f t="shared" si="71"/>
        <v>46.802</v>
      </c>
      <c r="AZ63" s="219">
        <f t="shared" si="71"/>
        <v>57.03</v>
      </c>
      <c r="BA63" s="219">
        <f t="shared" si="71"/>
        <v>194.78000000000003</v>
      </c>
      <c r="BB63" s="219">
        <f t="shared" si="71"/>
        <v>231.79000000000002</v>
      </c>
      <c r="BC63" s="219">
        <f t="shared" si="71"/>
        <v>90.05</v>
      </c>
      <c r="BD63" s="219">
        <f t="shared" si="71"/>
        <v>105.52</v>
      </c>
      <c r="BE63" s="219">
        <f t="shared" si="63"/>
        <v>0</v>
      </c>
      <c r="BF63" s="218">
        <f t="shared" si="68"/>
        <v>0</v>
      </c>
      <c r="BG63" s="219">
        <f>BG60</f>
        <v>5927</v>
      </c>
      <c r="BH63" s="219">
        <f t="shared" ref="BH63:BR63" si="72">BH60</f>
        <v>7160</v>
      </c>
      <c r="BI63" s="219">
        <f t="shared" si="72"/>
        <v>6424.1839999999993</v>
      </c>
      <c r="BJ63" s="219">
        <f t="shared" si="72"/>
        <v>7566.829999999999</v>
      </c>
      <c r="BK63" s="219">
        <f t="shared" si="72"/>
        <v>191.51599999999999</v>
      </c>
      <c r="BL63" s="219">
        <f t="shared" si="72"/>
        <v>230.07999999999998</v>
      </c>
      <c r="BM63" s="219">
        <f t="shared" si="72"/>
        <v>213.53800000000001</v>
      </c>
      <c r="BN63" s="219">
        <f t="shared" si="72"/>
        <v>263.08999999999997</v>
      </c>
      <c r="BO63" s="219">
        <f t="shared" si="72"/>
        <v>863.13999999999987</v>
      </c>
      <c r="BP63" s="219">
        <f t="shared" si="72"/>
        <v>1011.6299999999999</v>
      </c>
      <c r="BQ63" s="219">
        <f t="shared" si="72"/>
        <v>97.640000000000015</v>
      </c>
      <c r="BR63" s="219">
        <f t="shared" si="72"/>
        <v>114.35000000000002</v>
      </c>
      <c r="BS63" s="218">
        <f t="shared" si="68"/>
        <v>0</v>
      </c>
      <c r="BT63" s="2"/>
    </row>
    <row r="64" spans="1:74" s="3" customFormat="1">
      <c r="A64" s="210" t="s">
        <v>32</v>
      </c>
      <c r="B64" s="218"/>
      <c r="C64" s="219">
        <f>C63+C62</f>
        <v>2736</v>
      </c>
      <c r="D64" s="219">
        <f t="shared" ref="D64:N64" si="73">D63+D62</f>
        <v>3230</v>
      </c>
      <c r="E64" s="219">
        <f>E63+E62</f>
        <v>3008</v>
      </c>
      <c r="F64" s="219">
        <f t="shared" si="73"/>
        <v>3706.4549999999999</v>
      </c>
      <c r="G64" s="219">
        <f>G63+G62</f>
        <v>132.90100000000001</v>
      </c>
      <c r="H64" s="219">
        <f t="shared" si="73"/>
        <v>166.369</v>
      </c>
      <c r="I64" s="219">
        <f t="shared" si="73"/>
        <v>126.479</v>
      </c>
      <c r="J64" s="219">
        <f t="shared" si="73"/>
        <v>159.13900000000001</v>
      </c>
      <c r="K64" s="219">
        <f t="shared" si="73"/>
        <v>332.61099999999999</v>
      </c>
      <c r="L64" s="219">
        <f t="shared" si="73"/>
        <v>401.76499999999999</v>
      </c>
      <c r="M64" s="219">
        <f>M63+M62</f>
        <v>182.83</v>
      </c>
      <c r="N64" s="219">
        <f t="shared" si="73"/>
        <v>206.42000000000002</v>
      </c>
      <c r="O64" s="219"/>
      <c r="P64" s="219">
        <f t="shared" ref="P64:BS65" si="74">P63+P62</f>
        <v>0</v>
      </c>
      <c r="Q64" s="219">
        <f>Q63+Q62</f>
        <v>2519</v>
      </c>
      <c r="R64" s="219">
        <f t="shared" ref="R64:AA64" si="75">R63+R62</f>
        <v>3044</v>
      </c>
      <c r="S64" s="219">
        <f t="shared" si="75"/>
        <v>2780.1020000000003</v>
      </c>
      <c r="T64" s="219">
        <f t="shared" si="75"/>
        <v>3358.0099999999998</v>
      </c>
      <c r="U64" s="219">
        <f t="shared" si="75"/>
        <v>103.88900000000001</v>
      </c>
      <c r="V64" s="219">
        <f t="shared" si="75"/>
        <v>124.02099999999999</v>
      </c>
      <c r="W64" s="219">
        <f t="shared" si="75"/>
        <v>105.762</v>
      </c>
      <c r="X64" s="219">
        <f t="shared" si="75"/>
        <v>129.67500000000001</v>
      </c>
      <c r="Y64" s="219">
        <f t="shared" si="75"/>
        <v>387.827</v>
      </c>
      <c r="Z64" s="219">
        <f t="shared" si="75"/>
        <v>452.66200000000003</v>
      </c>
      <c r="AA64" s="219">
        <f t="shared" si="75"/>
        <v>191.93999999999997</v>
      </c>
      <c r="AB64" s="219">
        <f>AB63+AB62</f>
        <v>224.60999999999999</v>
      </c>
      <c r="AC64" s="219">
        <f t="shared" si="74"/>
        <v>0</v>
      </c>
      <c r="AD64" s="219">
        <f t="shared" si="74"/>
        <v>0</v>
      </c>
      <c r="AE64" s="219">
        <f>AE63+AE62</f>
        <v>2601</v>
      </c>
      <c r="AF64" s="219">
        <f t="shared" ref="AF64:AP64" si="76">AF63+AF62</f>
        <v>3229</v>
      </c>
      <c r="AG64" s="219">
        <f t="shared" si="76"/>
        <v>3005.549</v>
      </c>
      <c r="AH64" s="219">
        <f t="shared" si="76"/>
        <v>3629.0439999999999</v>
      </c>
      <c r="AI64" s="219">
        <f t="shared" si="76"/>
        <v>111.35299999999999</v>
      </c>
      <c r="AJ64" s="219">
        <f t="shared" si="76"/>
        <v>135.88400000000001</v>
      </c>
      <c r="AK64" s="219">
        <f t="shared" si="76"/>
        <v>101.782</v>
      </c>
      <c r="AL64" s="219">
        <f t="shared" si="76"/>
        <v>125.672</v>
      </c>
      <c r="AM64" s="219">
        <f t="shared" si="76"/>
        <v>434.00759999999997</v>
      </c>
      <c r="AN64" s="219">
        <f t="shared" si="76"/>
        <v>512.18249999999989</v>
      </c>
      <c r="AO64" s="219">
        <f t="shared" si="76"/>
        <v>160.57000000000002</v>
      </c>
      <c r="AP64" s="219">
        <f t="shared" si="76"/>
        <v>194.18</v>
      </c>
      <c r="AQ64" s="219">
        <f t="shared" si="74"/>
        <v>0</v>
      </c>
      <c r="AR64" s="218">
        <f t="shared" si="68"/>
        <v>0</v>
      </c>
      <c r="AS64" s="219">
        <f>AS61</f>
        <v>1405</v>
      </c>
      <c r="AT64" s="219">
        <f t="shared" ref="AT64:BC64" si="77">AT61</f>
        <v>1689</v>
      </c>
      <c r="AU64" s="219">
        <f t="shared" si="77"/>
        <v>1452.9519999999998</v>
      </c>
      <c r="AV64" s="219">
        <f t="shared" si="77"/>
        <v>1697.0699999999997</v>
      </c>
      <c r="AW64" s="219">
        <f t="shared" si="77"/>
        <v>49.653000000000006</v>
      </c>
      <c r="AX64" s="219">
        <f t="shared" si="77"/>
        <v>57.82</v>
      </c>
      <c r="AY64" s="219">
        <f t="shared" si="77"/>
        <v>57.369</v>
      </c>
      <c r="AZ64" s="219">
        <f t="shared" si="77"/>
        <v>68.78</v>
      </c>
      <c r="BA64" s="219">
        <f t="shared" si="77"/>
        <v>197.60500000000002</v>
      </c>
      <c r="BB64" s="219">
        <f t="shared" si="77"/>
        <v>228.76000000000002</v>
      </c>
      <c r="BC64" s="219">
        <f t="shared" si="77"/>
        <v>90.419999999999987</v>
      </c>
      <c r="BD64" s="219">
        <f>BD61</f>
        <v>103.96000000000001</v>
      </c>
      <c r="BE64" s="218">
        <f t="shared" si="68"/>
        <v>0</v>
      </c>
      <c r="BF64" s="219">
        <f t="shared" si="74"/>
        <v>0</v>
      </c>
      <c r="BG64" s="219">
        <f>BG63+BG62</f>
        <v>7445</v>
      </c>
      <c r="BH64" s="219">
        <f t="shared" ref="BH64:BR64" si="78">BH63+BH62</f>
        <v>8991</v>
      </c>
      <c r="BI64" s="219">
        <f t="shared" si="78"/>
        <v>8028.8399999999992</v>
      </c>
      <c r="BJ64" s="219">
        <f t="shared" si="78"/>
        <v>9455.64</v>
      </c>
      <c r="BK64" s="219">
        <f t="shared" si="78"/>
        <v>239.07</v>
      </c>
      <c r="BL64" s="219">
        <f t="shared" si="78"/>
        <v>286.58</v>
      </c>
      <c r="BM64" s="219">
        <f t="shared" si="78"/>
        <v>270.18799999999999</v>
      </c>
      <c r="BN64" s="219">
        <f t="shared" si="78"/>
        <v>332.88</v>
      </c>
      <c r="BO64" s="219">
        <f t="shared" si="78"/>
        <v>1077.7299999999998</v>
      </c>
      <c r="BP64" s="219">
        <f t="shared" si="78"/>
        <v>1263.57</v>
      </c>
      <c r="BQ64" s="219">
        <f t="shared" si="78"/>
        <v>202.72000000000003</v>
      </c>
      <c r="BR64" s="219">
        <f t="shared" si="78"/>
        <v>236.76000000000005</v>
      </c>
      <c r="BS64" s="219">
        <f t="shared" si="74"/>
        <v>0</v>
      </c>
      <c r="BT64" s="2"/>
    </row>
    <row r="65" spans="1:72" s="21" customFormat="1">
      <c r="A65" s="62" t="s">
        <v>33</v>
      </c>
      <c r="C65" s="79">
        <f t="shared" ref="C65:N65" si="79">C64+Q64+AE64+AS65+BG64</f>
        <v>18029</v>
      </c>
      <c r="D65" s="79">
        <f t="shared" si="79"/>
        <v>21818</v>
      </c>
      <c r="E65" s="79">
        <f t="shared" si="79"/>
        <v>19686.365000000002</v>
      </c>
      <c r="F65" s="79">
        <f t="shared" si="79"/>
        <v>23574.858999999997</v>
      </c>
      <c r="G65" s="79">
        <f t="shared" si="79"/>
        <v>691.09400000000005</v>
      </c>
      <c r="H65" s="79">
        <f t="shared" si="79"/>
        <v>877.23399999999992</v>
      </c>
      <c r="I65" s="79">
        <f t="shared" si="79"/>
        <v>708.38199999999995</v>
      </c>
      <c r="J65" s="79">
        <f t="shared" si="79"/>
        <v>873.17600000000004</v>
      </c>
      <c r="K65" s="79">
        <f t="shared" si="79"/>
        <v>2624.5605999999998</v>
      </c>
      <c r="L65" s="79">
        <f t="shared" si="79"/>
        <v>3090.7295000000004</v>
      </c>
      <c r="M65" s="79">
        <f>M64+AA64+AO64+BC65+BQ64</f>
        <v>918.53</v>
      </c>
      <c r="N65" s="79">
        <f t="shared" si="79"/>
        <v>1071.45</v>
      </c>
      <c r="O65" s="79"/>
      <c r="P65" s="79">
        <f t="shared" ref="P65:AB65" si="80">P64+AD64+AR65+BF64+BT64</f>
        <v>0</v>
      </c>
      <c r="Q65" s="79">
        <f t="shared" si="80"/>
        <v>15293</v>
      </c>
      <c r="R65" s="79">
        <f t="shared" si="80"/>
        <v>18588</v>
      </c>
      <c r="S65" s="79">
        <f t="shared" si="80"/>
        <v>16678.364999999998</v>
      </c>
      <c r="T65" s="79">
        <f t="shared" si="80"/>
        <v>19868.403999999999</v>
      </c>
      <c r="U65" s="79">
        <f t="shared" si="80"/>
        <v>558.19299999999998</v>
      </c>
      <c r="V65" s="79">
        <f t="shared" si="80"/>
        <v>710.86500000000001</v>
      </c>
      <c r="W65" s="79">
        <f t="shared" si="80"/>
        <v>581.90300000000002</v>
      </c>
      <c r="X65" s="79">
        <f t="shared" si="80"/>
        <v>714.03700000000003</v>
      </c>
      <c r="Y65" s="79">
        <f t="shared" si="80"/>
        <v>2291.9495999999999</v>
      </c>
      <c r="Z65" s="79">
        <f t="shared" si="80"/>
        <v>2688.9645</v>
      </c>
      <c r="AA65" s="79">
        <f t="shared" si="80"/>
        <v>735.7</v>
      </c>
      <c r="AB65" s="79">
        <f t="shared" si="80"/>
        <v>865.03</v>
      </c>
      <c r="AC65" s="79">
        <f>AC64+AQ64+BE65+BS64+CA64</f>
        <v>0</v>
      </c>
      <c r="AD65" s="79">
        <f t="shared" ref="AD65:AP65" si="81">AD64+AR65+BF64+BT64+CB64</f>
        <v>0</v>
      </c>
      <c r="AE65" s="79">
        <f t="shared" si="81"/>
        <v>12774</v>
      </c>
      <c r="AF65" s="79">
        <f t="shared" si="81"/>
        <v>15544</v>
      </c>
      <c r="AG65" s="79">
        <f t="shared" si="81"/>
        <v>13898.262999999999</v>
      </c>
      <c r="AH65" s="79">
        <f t="shared" si="81"/>
        <v>16510.394</v>
      </c>
      <c r="AI65" s="79">
        <f t="shared" si="81"/>
        <v>454.30399999999997</v>
      </c>
      <c r="AJ65" s="79">
        <f t="shared" si="81"/>
        <v>586.84400000000005</v>
      </c>
      <c r="AK65" s="79">
        <f t="shared" si="81"/>
        <v>476.14099999999996</v>
      </c>
      <c r="AL65" s="79">
        <f t="shared" si="81"/>
        <v>584.36199999999997</v>
      </c>
      <c r="AM65" s="79">
        <f t="shared" si="81"/>
        <v>1904.1225999999997</v>
      </c>
      <c r="AN65" s="79">
        <f t="shared" si="81"/>
        <v>2236.3024999999998</v>
      </c>
      <c r="AO65" s="79">
        <f t="shared" si="81"/>
        <v>543.76</v>
      </c>
      <c r="AP65" s="79">
        <f t="shared" si="81"/>
        <v>640.42000000000007</v>
      </c>
      <c r="AQ65" s="79">
        <f>AQ64+BE65+BS64+CA64+CI64</f>
        <v>0</v>
      </c>
      <c r="AR65" s="219">
        <f t="shared" si="74"/>
        <v>0</v>
      </c>
      <c r="AS65" s="219">
        <f t="shared" si="74"/>
        <v>2728</v>
      </c>
      <c r="AT65" s="219">
        <f t="shared" si="74"/>
        <v>3324</v>
      </c>
      <c r="AU65" s="219">
        <f t="shared" si="74"/>
        <v>2863.8739999999998</v>
      </c>
      <c r="AV65" s="219">
        <f t="shared" si="74"/>
        <v>3425.7099999999996</v>
      </c>
      <c r="AW65" s="219">
        <f t="shared" si="74"/>
        <v>103.881</v>
      </c>
      <c r="AX65" s="219">
        <f t="shared" si="74"/>
        <v>164.38</v>
      </c>
      <c r="AY65" s="219">
        <f t="shared" si="74"/>
        <v>104.17099999999999</v>
      </c>
      <c r="AZ65" s="219">
        <f t="shared" si="74"/>
        <v>125.81</v>
      </c>
      <c r="BA65" s="219">
        <f t="shared" si="74"/>
        <v>392.38500000000005</v>
      </c>
      <c r="BB65" s="219">
        <f t="shared" si="74"/>
        <v>460.55000000000007</v>
      </c>
      <c r="BC65" s="219">
        <f t="shared" si="74"/>
        <v>180.46999999999997</v>
      </c>
      <c r="BD65" s="219">
        <f>BD64+BD63</f>
        <v>209.48000000000002</v>
      </c>
      <c r="BE65" s="219">
        <f t="shared" si="74"/>
        <v>0</v>
      </c>
      <c r="BF65" s="79">
        <f t="shared" ref="BF65:BG65" si="82">BF64+BT64+CB64+CJ64+CR64</f>
        <v>0</v>
      </c>
      <c r="BG65" s="79">
        <f t="shared" si="82"/>
        <v>7445</v>
      </c>
      <c r="BH65" s="79">
        <f t="shared" ref="BH65" si="83">BH64+BV64+CD64+CL64+CT64</f>
        <v>8991</v>
      </c>
      <c r="BI65" s="79">
        <f t="shared" ref="BI65" si="84">BI64+BW64+CE64+CM64+CU64</f>
        <v>8028.8399999999992</v>
      </c>
      <c r="BJ65" s="79">
        <f t="shared" ref="BJ65" si="85">BJ64+BX64+CF64+CN64+CV64</f>
        <v>9455.64</v>
      </c>
      <c r="BK65" s="79">
        <f t="shared" ref="BK65" si="86">BK64+BY64+CG64+CO64+CW64</f>
        <v>239.07</v>
      </c>
      <c r="BL65" s="79">
        <f t="shared" ref="BL65" si="87">BL64+BZ64+CH64+CP64+CX64</f>
        <v>286.58</v>
      </c>
      <c r="BM65" s="79">
        <f t="shared" ref="BM65" si="88">BM64+CA64+CI64+CQ64+CY64</f>
        <v>270.18799999999999</v>
      </c>
      <c r="BN65" s="79">
        <f t="shared" ref="BN65" si="89">BN64+CB64+CJ64+CR64+CZ64</f>
        <v>332.88</v>
      </c>
      <c r="BO65" s="79">
        <f t="shared" ref="BO65" si="90">BO64+CC64+CK64+CS64+DA64</f>
        <v>1077.7299999999998</v>
      </c>
      <c r="BP65" s="79">
        <f t="shared" ref="BP65" si="91">BP64+CD64+CL64+CT64+DB64</f>
        <v>1263.57</v>
      </c>
      <c r="BQ65" s="79">
        <f t="shared" ref="BQ65" si="92">BQ64+CE64+CM64+CU64+DC64</f>
        <v>202.72000000000003</v>
      </c>
      <c r="BR65" s="79">
        <f t="shared" ref="BR65" si="93">BR64+CF64+CN64+CV64+DD64</f>
        <v>236.76000000000005</v>
      </c>
      <c r="BS65" s="79">
        <f t="shared" ref="BS65" si="94">BS64+CA64+CI64+CQ64+CY64</f>
        <v>0</v>
      </c>
      <c r="BT65" s="20"/>
    </row>
    <row r="66" spans="1:72" s="21" customFormat="1" ht="13.5" thickBot="1">
      <c r="A66" s="62" t="s">
        <v>31</v>
      </c>
      <c r="C66" s="21">
        <f>C65/10</f>
        <v>1802.9</v>
      </c>
      <c r="D66" s="21">
        <f t="shared" ref="D66:L66" si="95">D65/10</f>
        <v>2181.8000000000002</v>
      </c>
      <c r="E66" s="21">
        <f t="shared" si="95"/>
        <v>1968.6365000000001</v>
      </c>
      <c r="F66" s="21">
        <f t="shared" si="95"/>
        <v>2357.4858999999997</v>
      </c>
      <c r="G66" s="21">
        <f t="shared" si="95"/>
        <v>69.109400000000008</v>
      </c>
      <c r="H66" s="21">
        <f>H65/10</f>
        <v>87.723399999999998</v>
      </c>
      <c r="I66" s="21">
        <f t="shared" si="95"/>
        <v>70.838200000000001</v>
      </c>
      <c r="J66" s="21">
        <f t="shared" si="95"/>
        <v>87.317599999999999</v>
      </c>
      <c r="K66" s="21">
        <f t="shared" si="95"/>
        <v>262.45605999999998</v>
      </c>
      <c r="L66" s="21">
        <f t="shared" si="95"/>
        <v>309.07295000000005</v>
      </c>
      <c r="M66" s="21">
        <f>M65/10</f>
        <v>91.852999999999994</v>
      </c>
      <c r="N66" s="21">
        <f>N65/10</f>
        <v>107.14500000000001</v>
      </c>
      <c r="P66" s="21">
        <f t="shared" ref="P66" si="96">P65/10</f>
        <v>0</v>
      </c>
      <c r="AR66" s="79">
        <f t="shared" ref="AR66:BD66" si="97">AR65+BF64+BT64+CB64+CJ64</f>
        <v>0</v>
      </c>
      <c r="AS66" s="79">
        <f t="shared" si="97"/>
        <v>10173</v>
      </c>
      <c r="AT66" s="79">
        <f t="shared" si="97"/>
        <v>12315</v>
      </c>
      <c r="AU66" s="79">
        <f t="shared" si="97"/>
        <v>10892.714</v>
      </c>
      <c r="AV66" s="79">
        <f t="shared" si="97"/>
        <v>12881.349999999999</v>
      </c>
      <c r="AW66" s="79">
        <f t="shared" si="97"/>
        <v>342.95100000000002</v>
      </c>
      <c r="AX66" s="79">
        <f t="shared" si="97"/>
        <v>450.96</v>
      </c>
      <c r="AY66" s="79">
        <f t="shared" si="97"/>
        <v>374.35899999999998</v>
      </c>
      <c r="AZ66" s="79">
        <f t="shared" si="97"/>
        <v>458.69</v>
      </c>
      <c r="BA66" s="79">
        <f t="shared" si="97"/>
        <v>1470.1149999999998</v>
      </c>
      <c r="BB66" s="79">
        <f t="shared" si="97"/>
        <v>1724.12</v>
      </c>
      <c r="BC66" s="79">
        <f t="shared" si="97"/>
        <v>383.19</v>
      </c>
      <c r="BD66" s="79">
        <f t="shared" si="97"/>
        <v>446.24000000000007</v>
      </c>
      <c r="BE66" s="79">
        <f>BE65+BS64+CA64+CI64+CQ64</f>
        <v>0</v>
      </c>
      <c r="BT66" s="20"/>
    </row>
    <row r="67" spans="1:72" s="21" customFormat="1">
      <c r="A67" s="62"/>
      <c r="C67" s="280" t="s">
        <v>0</v>
      </c>
      <c r="D67" s="280"/>
      <c r="E67" s="277" t="s">
        <v>10</v>
      </c>
      <c r="F67" s="277"/>
      <c r="G67" s="281" t="s">
        <v>34</v>
      </c>
      <c r="H67" s="282"/>
      <c r="I67" s="281" t="s">
        <v>35</v>
      </c>
      <c r="J67" s="282"/>
      <c r="K67" s="281" t="s">
        <v>36</v>
      </c>
      <c r="L67" s="282"/>
      <c r="M67" s="277" t="s">
        <v>9</v>
      </c>
      <c r="N67" s="277"/>
      <c r="O67" s="278" t="s">
        <v>11</v>
      </c>
      <c r="BF67" s="70"/>
      <c r="BG67" s="66"/>
      <c r="BH67" s="66"/>
      <c r="BI67" s="66"/>
      <c r="BJ67" s="66"/>
      <c r="BQ67" s="66"/>
      <c r="BR67" s="66"/>
      <c r="BS67" s="68"/>
      <c r="BT67" s="20"/>
    </row>
    <row r="68" spans="1:72" s="21" customFormat="1" ht="13.5" thickBot="1">
      <c r="A68" s="62"/>
      <c r="C68" s="32" t="s">
        <v>6</v>
      </c>
      <c r="D68" s="32" t="s">
        <v>7</v>
      </c>
      <c r="E68" s="32" t="s">
        <v>6</v>
      </c>
      <c r="F68" s="32" t="s">
        <v>7</v>
      </c>
      <c r="G68" s="32" t="s">
        <v>6</v>
      </c>
      <c r="H68" s="32" t="s">
        <v>7</v>
      </c>
      <c r="I68" s="32" t="s">
        <v>6</v>
      </c>
      <c r="J68" s="32" t="s">
        <v>7</v>
      </c>
      <c r="K68" s="32" t="s">
        <v>6</v>
      </c>
      <c r="L68" s="32" t="s">
        <v>7</v>
      </c>
      <c r="M68" s="32" t="s">
        <v>6</v>
      </c>
      <c r="N68" s="32" t="s">
        <v>7</v>
      </c>
      <c r="O68" s="279"/>
      <c r="AR68" s="69"/>
      <c r="AS68" s="66"/>
      <c r="AT68" s="66"/>
      <c r="AU68" s="66"/>
      <c r="AV68" s="66"/>
      <c r="BC68" s="66"/>
      <c r="BD68" s="66"/>
      <c r="BE68" s="67"/>
      <c r="BF68" s="70"/>
      <c r="BG68" s="66"/>
      <c r="BH68" s="66"/>
      <c r="BI68" s="66"/>
      <c r="BJ68" s="66"/>
      <c r="BQ68" s="66"/>
      <c r="BR68" s="66"/>
      <c r="BS68" s="68"/>
      <c r="BT68" s="20"/>
    </row>
    <row r="69" spans="1:72" s="21" customFormat="1">
      <c r="A69" s="62"/>
      <c r="B69" s="64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7"/>
      <c r="P69" s="64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8"/>
      <c r="AI69" s="66"/>
      <c r="AJ69" s="66"/>
      <c r="AK69" s="66"/>
      <c r="AL69" s="66"/>
      <c r="AM69" s="66"/>
      <c r="AN69" s="66"/>
      <c r="AR69" s="69"/>
      <c r="AS69" s="66"/>
      <c r="AT69" s="66"/>
      <c r="AU69" s="66"/>
      <c r="AV69" s="66"/>
      <c r="BC69" s="66"/>
      <c r="BD69" s="66"/>
      <c r="BE69" s="67"/>
      <c r="BF69" s="70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8"/>
      <c r="BT69" s="20"/>
    </row>
    <row r="70" spans="1:72" s="21" customFormat="1">
      <c r="A70" s="62"/>
      <c r="B70" s="64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4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8"/>
      <c r="AD70" s="58"/>
      <c r="AE70" s="19"/>
      <c r="AF70" s="19"/>
      <c r="AG70" s="19"/>
      <c r="AH70" s="19"/>
      <c r="AI70" s="66"/>
      <c r="AJ70" s="66"/>
      <c r="AK70" s="66"/>
      <c r="AL70" s="66"/>
      <c r="AM70" s="66"/>
      <c r="AN70" s="66"/>
      <c r="AO70" s="19"/>
      <c r="AP70" s="19"/>
      <c r="AQ70" s="19"/>
      <c r="AR70" s="69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7"/>
      <c r="BF70" s="70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8"/>
      <c r="BT70" s="20"/>
    </row>
    <row r="71" spans="1:72" s="21" customFormat="1">
      <c r="A71" s="62"/>
      <c r="B71" s="64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4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8"/>
      <c r="AD71" s="59"/>
      <c r="AE71" s="13"/>
      <c r="AF71" s="14"/>
      <c r="AG71" s="14"/>
      <c r="AH71" s="14"/>
      <c r="AI71" s="66"/>
      <c r="AJ71" s="66"/>
      <c r="AK71" s="66"/>
      <c r="AL71" s="66"/>
      <c r="AM71" s="66"/>
      <c r="AN71" s="66"/>
      <c r="AO71" s="14"/>
      <c r="AP71" s="14"/>
      <c r="AQ71" s="27"/>
      <c r="AR71" s="69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7"/>
      <c r="BF71" s="70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8"/>
      <c r="BT71" s="20"/>
    </row>
    <row r="72" spans="1:72" s="21" customFormat="1">
      <c r="A72" s="62"/>
      <c r="B72" s="64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4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8"/>
      <c r="AD72" s="69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7"/>
      <c r="AR72" s="69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7"/>
      <c r="BF72" s="70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8"/>
      <c r="BT72" s="20"/>
    </row>
    <row r="73" spans="1:72" s="21" customFormat="1" ht="13.5" thickBot="1">
      <c r="A73" s="62"/>
      <c r="B73" s="64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64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8"/>
      <c r="AD73" s="45"/>
      <c r="AE73" s="33"/>
      <c r="AF73" s="33"/>
      <c r="AG73" s="11"/>
      <c r="AH73" s="16"/>
      <c r="AI73" s="66"/>
      <c r="AJ73" s="66"/>
      <c r="AK73" s="66"/>
      <c r="AL73" s="66"/>
      <c r="AM73" s="66"/>
      <c r="AN73" s="66"/>
      <c r="AO73" s="16"/>
      <c r="AP73" s="16"/>
      <c r="AQ73" s="17"/>
      <c r="AR73" s="57"/>
      <c r="AS73" s="29"/>
      <c r="AT73" s="29"/>
      <c r="AU73" s="29"/>
      <c r="AV73" s="29"/>
      <c r="AW73" s="66"/>
      <c r="AX73" s="66"/>
      <c r="AY73" s="66"/>
      <c r="AZ73" s="66"/>
      <c r="BA73" s="66"/>
      <c r="BB73" s="66"/>
      <c r="BC73" s="29"/>
      <c r="BD73" s="29"/>
      <c r="BE73" s="30"/>
      <c r="BF73" s="70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8"/>
      <c r="BT73" s="20"/>
    </row>
    <row r="74" spans="1:72" s="21" customFormat="1">
      <c r="A74" s="62"/>
      <c r="B74" s="64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4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8"/>
      <c r="AD74" s="51"/>
      <c r="AE74" s="1"/>
      <c r="AF74" s="1"/>
      <c r="AG74" s="1"/>
      <c r="AH74" s="1"/>
      <c r="AI74" s="66"/>
      <c r="AJ74" s="66"/>
      <c r="AK74" s="66"/>
      <c r="AL74" s="66"/>
      <c r="AM74" s="66"/>
      <c r="AN74" s="66"/>
      <c r="AO74" s="14"/>
      <c r="AP74" s="14"/>
      <c r="AQ74" s="15"/>
      <c r="AR74" s="69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7"/>
      <c r="BF74" s="70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8"/>
      <c r="BT74" s="20"/>
    </row>
    <row r="75" spans="1:72" s="21" customFormat="1">
      <c r="A75" s="62"/>
      <c r="B75" s="64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4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/>
      <c r="AD75" s="44"/>
      <c r="AE75" s="1"/>
      <c r="AF75" s="1"/>
      <c r="AG75" s="13"/>
      <c r="AH75" s="13"/>
      <c r="AI75" s="66"/>
      <c r="AJ75" s="66"/>
      <c r="AK75" s="66"/>
      <c r="AL75" s="66"/>
      <c r="AM75" s="66"/>
      <c r="AN75" s="66"/>
      <c r="AO75" s="14"/>
      <c r="AP75" s="14"/>
      <c r="AQ75" s="15"/>
      <c r="AR75" s="69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7"/>
      <c r="BF75" s="70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8"/>
      <c r="BT75" s="20"/>
    </row>
    <row r="76" spans="1:72" s="21" customFormat="1">
      <c r="A76" s="62"/>
      <c r="B76" s="64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4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/>
      <c r="AD76" s="69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7"/>
      <c r="AR76" s="69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7"/>
      <c r="BF76" s="70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8"/>
      <c r="BT76" s="20"/>
    </row>
    <row r="77" spans="1:72" s="21" customFormat="1">
      <c r="A77" s="62"/>
      <c r="B77" s="64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7"/>
      <c r="P77" s="64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9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  <c r="AR77" s="69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7"/>
      <c r="BF77" s="70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8"/>
      <c r="BT77" s="20"/>
    </row>
    <row r="78" spans="1:72" s="21" customFormat="1">
      <c r="A78" s="62"/>
      <c r="B78" s="64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7"/>
      <c r="P78" s="64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8"/>
      <c r="AD78" s="69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7"/>
      <c r="AR78" s="69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7"/>
      <c r="BF78" s="70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8"/>
      <c r="BT78" s="20"/>
    </row>
    <row r="79" spans="1:72">
      <c r="A79" s="61"/>
      <c r="P79" s="53"/>
      <c r="Q79" s="35"/>
      <c r="R79" s="35"/>
      <c r="S79" s="35"/>
      <c r="T79" s="35"/>
      <c r="AA79" s="35"/>
      <c r="AB79" s="35"/>
      <c r="AC79" s="34"/>
      <c r="AD79" s="53"/>
      <c r="AE79" s="34"/>
      <c r="AF79" s="34"/>
      <c r="AG79" s="34"/>
      <c r="AH79" s="34"/>
      <c r="AO79" s="34"/>
      <c r="AP79" s="34"/>
      <c r="AQ79" s="34"/>
      <c r="AR79" s="69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7"/>
      <c r="BF79" s="63"/>
      <c r="BG79" s="34"/>
      <c r="BH79" s="34"/>
      <c r="BI79" s="34"/>
      <c r="BJ79" s="34"/>
      <c r="BQ79" s="34"/>
      <c r="BR79" s="34"/>
      <c r="BS79" s="34"/>
    </row>
    <row r="80" spans="1:72" ht="13.5" thickBot="1">
      <c r="P80" s="46"/>
      <c r="Q80" s="23"/>
      <c r="R80" s="23"/>
      <c r="S80" s="23"/>
      <c r="T80" s="23"/>
      <c r="AA80" s="23"/>
      <c r="AB80" s="23"/>
      <c r="AC80" s="23"/>
      <c r="AR80" s="53"/>
      <c r="AS80" s="34"/>
      <c r="AT80" s="34"/>
      <c r="AU80" s="35"/>
      <c r="AV80" s="35"/>
      <c r="BC80" s="35"/>
      <c r="BD80" s="35"/>
      <c r="BE80" s="34"/>
    </row>
    <row r="81" spans="2:71" ht="13.5" thickBot="1">
      <c r="B81" s="55"/>
      <c r="C81" s="37"/>
      <c r="D81" s="37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19"/>
      <c r="Q81" s="19"/>
      <c r="R81" s="19"/>
      <c r="S81" s="19"/>
      <c r="T81" s="19"/>
      <c r="U81" s="39"/>
      <c r="V81" s="39"/>
      <c r="W81" s="39"/>
      <c r="X81" s="39"/>
      <c r="Y81" s="39"/>
      <c r="Z81" s="39"/>
      <c r="AA81" s="19"/>
      <c r="AB81" s="19"/>
      <c r="AI81" s="39"/>
      <c r="AJ81" s="39"/>
      <c r="AK81" s="39"/>
      <c r="AL81" s="39"/>
      <c r="AM81" s="39"/>
      <c r="AN81" s="39"/>
      <c r="BF81" s="44"/>
      <c r="BG81" s="1"/>
      <c r="BH81" s="1"/>
      <c r="BI81" s="1"/>
      <c r="BJ81" s="1"/>
      <c r="BK81" s="39"/>
      <c r="BL81" s="39"/>
      <c r="BM81" s="39"/>
      <c r="BN81" s="39"/>
      <c r="BO81" s="39"/>
      <c r="BP81" s="39"/>
      <c r="BQ81" s="1"/>
      <c r="BR81" s="1"/>
      <c r="BS81" s="15"/>
    </row>
    <row r="82" spans="2:71">
      <c r="AU82" s="19"/>
      <c r="AV82" s="19"/>
      <c r="AW82" s="39"/>
      <c r="AX82" s="39"/>
      <c r="AY82" s="39"/>
      <c r="AZ82" s="39"/>
      <c r="BA82" s="39"/>
      <c r="BB82" s="39"/>
      <c r="BC82" s="19"/>
      <c r="BD82" s="19"/>
    </row>
    <row r="83" spans="2:71">
      <c r="B83" s="56"/>
      <c r="E83" s="19"/>
      <c r="M83" s="25"/>
      <c r="N83" s="25"/>
      <c r="O83" s="26"/>
    </row>
    <row r="85" spans="2:71">
      <c r="B85" s="56"/>
      <c r="E85" s="19"/>
      <c r="M85" s="25"/>
      <c r="N85" s="25"/>
      <c r="O85" s="26"/>
    </row>
    <row r="86" spans="2:71" ht="13.5" thickBot="1"/>
    <row r="87" spans="2:71" ht="13.5" thickBot="1">
      <c r="B87" s="55"/>
      <c r="C87" s="38"/>
      <c r="D87" s="38"/>
      <c r="E87" s="38"/>
      <c r="F87" s="41"/>
      <c r="G87" s="41"/>
      <c r="H87" s="41"/>
      <c r="I87" s="41"/>
      <c r="J87" s="41"/>
      <c r="K87" s="41"/>
      <c r="L87" s="41"/>
      <c r="M87" s="39"/>
      <c r="N87" s="39"/>
      <c r="O87" s="42"/>
      <c r="U87" s="41"/>
      <c r="V87" s="41"/>
      <c r="W87" s="41"/>
      <c r="X87" s="41"/>
      <c r="Y87" s="41"/>
      <c r="Z87" s="41"/>
      <c r="AI87" s="41"/>
      <c r="AJ87" s="41"/>
      <c r="AK87" s="41"/>
      <c r="AL87" s="41"/>
      <c r="AM87" s="41"/>
      <c r="AN87" s="41"/>
      <c r="BK87" s="41"/>
      <c r="BL87" s="41"/>
      <c r="BM87" s="41"/>
      <c r="BN87" s="41"/>
      <c r="BO87" s="41"/>
      <c r="BP87" s="41"/>
    </row>
    <row r="88" spans="2:71">
      <c r="AW88" s="41"/>
      <c r="AX88" s="41"/>
      <c r="AY88" s="41"/>
      <c r="AZ88" s="41"/>
      <c r="BA88" s="41"/>
      <c r="BB88" s="41"/>
    </row>
    <row r="89" spans="2:71">
      <c r="B89" s="5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U89" s="1"/>
      <c r="V89" s="1"/>
      <c r="W89" s="1"/>
      <c r="X89" s="1"/>
      <c r="Y89" s="1"/>
      <c r="Z89" s="1"/>
      <c r="AI89" s="1"/>
      <c r="AJ89" s="1"/>
      <c r="AK89" s="1"/>
      <c r="AL89" s="1"/>
      <c r="AM89" s="1"/>
      <c r="AN89" s="1"/>
      <c r="BK89" s="1"/>
      <c r="BL89" s="1"/>
      <c r="BM89" s="1"/>
      <c r="BN89" s="1"/>
      <c r="BO89" s="1"/>
      <c r="BP89" s="1"/>
    </row>
    <row r="90" spans="2:71" ht="13.5" thickBot="1">
      <c r="AW90" s="1"/>
      <c r="AX90" s="1"/>
      <c r="AY90" s="1"/>
      <c r="AZ90" s="1"/>
      <c r="BA90" s="1"/>
      <c r="BB90" s="1"/>
    </row>
    <row r="91" spans="2:71" ht="13.5" thickBot="1">
      <c r="B91" s="43"/>
      <c r="C91" s="6"/>
      <c r="D91" s="9"/>
      <c r="E91" s="8"/>
      <c r="F91" s="8"/>
      <c r="G91" s="8"/>
      <c r="H91" s="8"/>
      <c r="I91" s="8"/>
      <c r="J91" s="8"/>
      <c r="K91" s="8"/>
      <c r="L91" s="8"/>
      <c r="M91" s="7"/>
      <c r="N91" s="7"/>
      <c r="O91" s="10"/>
      <c r="U91" s="8"/>
      <c r="V91" s="8"/>
      <c r="W91" s="8"/>
      <c r="X91" s="8"/>
      <c r="Y91" s="8"/>
      <c r="Z91" s="8"/>
      <c r="AI91" s="8"/>
      <c r="AJ91" s="8"/>
      <c r="AK91" s="8"/>
      <c r="AL91" s="8"/>
      <c r="AM91" s="8"/>
      <c r="AN91" s="8"/>
      <c r="BK91" s="8"/>
      <c r="BL91" s="8"/>
      <c r="BM91" s="8"/>
      <c r="BN91" s="8"/>
      <c r="BO91" s="8"/>
      <c r="BP91" s="8"/>
    </row>
    <row r="92" spans="2:71">
      <c r="AW92" s="8"/>
      <c r="AX92" s="8"/>
      <c r="AY92" s="8"/>
      <c r="AZ92" s="8"/>
      <c r="BA92" s="8"/>
      <c r="BB92" s="8"/>
    </row>
    <row r="93" spans="2:71">
      <c r="B93" s="4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1"/>
      <c r="N93" s="1"/>
      <c r="O93" s="24"/>
      <c r="U93" s="23"/>
      <c r="V93" s="23"/>
      <c r="W93" s="23"/>
      <c r="X93" s="23"/>
      <c r="Y93" s="23"/>
      <c r="Z93" s="23"/>
      <c r="AI93" s="23"/>
      <c r="AJ93" s="23"/>
      <c r="AK93" s="23"/>
      <c r="AL93" s="23"/>
      <c r="AM93" s="23"/>
      <c r="AN93" s="23"/>
      <c r="BK93" s="23"/>
      <c r="BL93" s="23"/>
      <c r="BM93" s="23"/>
      <c r="BN93" s="23"/>
      <c r="BO93" s="23"/>
      <c r="BP93" s="23"/>
    </row>
    <row r="94" spans="2:71">
      <c r="AW94" s="23"/>
      <c r="AX94" s="23"/>
      <c r="AY94" s="23"/>
      <c r="AZ94" s="23"/>
      <c r="BA94" s="23"/>
      <c r="BB94" s="23"/>
    </row>
    <row r="95" spans="2:71">
      <c r="B95" s="46"/>
      <c r="C95" s="23"/>
      <c r="D95" s="23"/>
      <c r="E95" s="23"/>
      <c r="F95" s="23"/>
      <c r="G95" s="22"/>
      <c r="H95" s="22"/>
      <c r="I95" s="22"/>
      <c r="J95" s="22"/>
      <c r="K95" s="22"/>
      <c r="L95" s="22"/>
      <c r="M95" s="16"/>
      <c r="N95" s="16"/>
      <c r="O95" s="23"/>
      <c r="U95" s="22"/>
      <c r="V95" s="22"/>
      <c r="W95" s="22"/>
      <c r="X95" s="22"/>
      <c r="Y95" s="22"/>
      <c r="Z95" s="22"/>
      <c r="AI95" s="22"/>
      <c r="AJ95" s="22"/>
      <c r="AK95" s="22"/>
      <c r="AL95" s="22"/>
      <c r="AM95" s="22"/>
      <c r="AN95" s="22"/>
      <c r="BK95" s="22"/>
      <c r="BL95" s="22"/>
      <c r="BM95" s="22"/>
      <c r="BN95" s="22"/>
      <c r="BO95" s="22"/>
      <c r="BP95" s="22"/>
    </row>
    <row r="96" spans="2:71">
      <c r="AW96" s="22"/>
      <c r="AX96" s="22"/>
      <c r="AY96" s="22"/>
      <c r="AZ96" s="22"/>
      <c r="BA96" s="22"/>
      <c r="BB96" s="22"/>
    </row>
  </sheetData>
  <mergeCells count="92">
    <mergeCell ref="C3:D3"/>
    <mergeCell ref="AS3:AT3"/>
    <mergeCell ref="AE3:AF3"/>
    <mergeCell ref="BG3:BH3"/>
    <mergeCell ref="AA3:AB3"/>
    <mergeCell ref="E3:F3"/>
    <mergeCell ref="AU3:AV3"/>
    <mergeCell ref="AG3:AH3"/>
    <mergeCell ref="BE3:BE4"/>
    <mergeCell ref="AQ3:AQ4"/>
    <mergeCell ref="S3:T3"/>
    <mergeCell ref="G3:H3"/>
    <mergeCell ref="I3:J3"/>
    <mergeCell ref="K3:L3"/>
    <mergeCell ref="U3:V3"/>
    <mergeCell ref="AD2:AQ2"/>
    <mergeCell ref="BQ3:BR3"/>
    <mergeCell ref="AC3:AC4"/>
    <mergeCell ref="O3:O4"/>
    <mergeCell ref="Q3:R3"/>
    <mergeCell ref="W3:X3"/>
    <mergeCell ref="Y3:Z3"/>
    <mergeCell ref="AW3:AX3"/>
    <mergeCell ref="AY3:AZ3"/>
    <mergeCell ref="BA3:BB3"/>
    <mergeCell ref="AI3:AJ3"/>
    <mergeCell ref="AK3:AL3"/>
    <mergeCell ref="AM3:AN3"/>
    <mergeCell ref="C34:D34"/>
    <mergeCell ref="E34:F34"/>
    <mergeCell ref="M34:N34"/>
    <mergeCell ref="O34:O35"/>
    <mergeCell ref="BF2:BS2"/>
    <mergeCell ref="B2:O2"/>
    <mergeCell ref="AR2:BE2"/>
    <mergeCell ref="P33:AC33"/>
    <mergeCell ref="B33:O33"/>
    <mergeCell ref="AR34:BE34"/>
    <mergeCell ref="AD33:AQ33"/>
    <mergeCell ref="BF33:BS33"/>
    <mergeCell ref="M3:N3"/>
    <mergeCell ref="BC3:BD3"/>
    <mergeCell ref="AO3:AP3"/>
    <mergeCell ref="P2:AC2"/>
    <mergeCell ref="BQ34:BR34"/>
    <mergeCell ref="BC35:BD35"/>
    <mergeCell ref="BE35:BE36"/>
    <mergeCell ref="AE34:AF34"/>
    <mergeCell ref="AG34:AH34"/>
    <mergeCell ref="AO34:AP34"/>
    <mergeCell ref="AS35:AT35"/>
    <mergeCell ref="AU35:AV35"/>
    <mergeCell ref="AQ34:AQ35"/>
    <mergeCell ref="BG34:BH34"/>
    <mergeCell ref="BI34:BJ34"/>
    <mergeCell ref="BO34:BP34"/>
    <mergeCell ref="BK34:BL34"/>
    <mergeCell ref="BM34:BN34"/>
    <mergeCell ref="AK34:AL34"/>
    <mergeCell ref="AM34:AN34"/>
    <mergeCell ref="A1:H1"/>
    <mergeCell ref="P1:BS1"/>
    <mergeCell ref="M67:N67"/>
    <mergeCell ref="O67:O68"/>
    <mergeCell ref="C67:D67"/>
    <mergeCell ref="E67:F67"/>
    <mergeCell ref="G67:H67"/>
    <mergeCell ref="I67:J67"/>
    <mergeCell ref="K67:L67"/>
    <mergeCell ref="BK3:BL3"/>
    <mergeCell ref="BI3:BJ3"/>
    <mergeCell ref="BM3:BN3"/>
    <mergeCell ref="BO3:BP3"/>
    <mergeCell ref="G34:H34"/>
    <mergeCell ref="I34:J34"/>
    <mergeCell ref="AW35:AX35"/>
    <mergeCell ref="AC38:AC40"/>
    <mergeCell ref="BS38:BS39"/>
    <mergeCell ref="AQ38:AQ39"/>
    <mergeCell ref="O38:O39"/>
    <mergeCell ref="I1:O1"/>
    <mergeCell ref="AY35:AZ35"/>
    <mergeCell ref="BA35:BB35"/>
    <mergeCell ref="K34:L34"/>
    <mergeCell ref="U34:V34"/>
    <mergeCell ref="W34:X34"/>
    <mergeCell ref="Y34:Z34"/>
    <mergeCell ref="AI34:AJ34"/>
    <mergeCell ref="Q34:R34"/>
    <mergeCell ref="S34:T34"/>
    <mergeCell ref="AA34:AB34"/>
    <mergeCell ref="AC34:AC35"/>
  </mergeCells>
  <pageMargins left="0.39370078740157483" right="0.39370078740157483" top="0.59055118110236227" bottom="0.19685039370078741" header="0" footer="0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2018-12-12T12:34:33Z</dcterms:modified>
</cp:coreProperties>
</file>