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52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'стр.1'!$A$1:$DD$48</definedName>
    <definedName name="_xlnm.Print_Area" localSheetId="1">'стр.2_3'!$A$1:$DD$76</definedName>
    <definedName name="_xlnm.Print_Area" localSheetId="2">'стр.4-7'!$A$1:$E$96</definedName>
  </definedNames>
  <calcPr fullCalcOnLoad="1"/>
</workbook>
</file>

<file path=xl/sharedStrings.xml><?xml version="1.0" encoding="utf-8"?>
<sst xmlns="http://schemas.openxmlformats.org/spreadsheetml/2006/main" count="249" uniqueCount="183">
  <si>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</si>
  <si>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</si>
  <si>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</si>
  <si>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</si>
  <si>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</si>
  <si>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</si>
  <si>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</si>
  <si>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</si>
  <si>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</si>
  <si>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</si>
  <si>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</si>
  <si>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</si>
  <si>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</si>
  <si>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</si>
  <si>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</si>
  <si>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</si>
  <si>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</si>
  <si>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</si>
  <si>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</si>
  <si>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</si>
  <si>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</si>
  <si>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</si>
  <si>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</si>
  <si>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</si>
  <si>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</si>
  <si>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</si>
  <si>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</si>
  <si>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</si>
  <si>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</si>
  <si>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Заработная плата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</si>
  <si>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</si>
  <si>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</si>
  <si>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</si>
  <si>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</si>
  <si>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</si>
  <si>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</si>
  <si>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</si>
  <si>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</si>
  <si>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</si>
  <si>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</si>
  <si>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</si>
  <si>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</si>
  <si>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</si>
  <si>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</si>
  <si>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</si>
  <si>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</si>
  <si>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</si>
  <si>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</si>
  <si>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</si>
  <si>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</si>
  <si>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</si>
  <si>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</si>
  <si>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</si>
  <si>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</si>
  <si>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</si>
  <si>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</si>
  <si>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</si>
  <si>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</si>
  <si>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</si>
  <si>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</si>
  <si>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</si>
  <si>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</si>
  <si>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</si>
  <si>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</si>
  <si>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</si>
  <si>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</si>
  <si>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</si>
  <si>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</si>
  <si>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</si>
  <si>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</si>
  <si>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</si>
  <si>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</si>
  <si>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</si>
  <si>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</si>
  <si>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</si>
  <si>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</si>
  <si>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</si>
  <si>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</si>
  <si>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</si>
  <si>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</si>
  <si>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</si>
  <si>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</si>
  <si>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</si>
  <si>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</si>
  <si>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</si>
  <si>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</si>
  <si>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</si>
  <si>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</si>
  <si>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</si>
  <si>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</si>
  <si>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</si>
  <si>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</si>
  <si>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</si>
  <si>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</si>
  <si>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</si>
  <si>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</si>
  <si>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</si>
  <si>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</si>
  <si>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</si>
  <si>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</si>
  <si>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</si>
  <si>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</si>
  <si>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</si>
  <si>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</si>
  <si>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</si>
  <si>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</si>
  <si>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</si>
  <si>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</si>
  <si>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</si>
  <si>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</si>
  <si>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</si>
  <si>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</si>
  <si>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</si>
  <si>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</si>
  <si>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</si>
  <si>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</si>
  <si>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</si>
  <si>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</si>
  <si>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</si>
  <si>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</si>
  <si>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</si>
  <si>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</si>
  <si>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</si>
  <si>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</si>
  <si>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</si>
  <si>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</si>
  <si>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</si>
  <si>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</si>
  <si>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</si>
  <si>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05.01.612</t>
  </si>
  <si>
    <t>04.02.000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</si>
  <si>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</si>
  <si>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</si>
  <si>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</si>
  <si>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</si>
  <si>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</si>
  <si>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Услуга № 1 Родительская плата</t>
  </si>
  <si>
    <t>Услуга № 2 Платные дополнительные образовательные услуги</t>
  </si>
  <si>
    <t>тел. 93-28-92</t>
  </si>
  <si>
    <t>(уполномоченное лицо)                                                          С.В. Сорокина</t>
  </si>
  <si>
    <t>Муниципальное бюджетное дошкольное образовательное учреждение детский сад комбинированного вида № 120 г. Пензы</t>
  </si>
  <si>
    <t>5837003599/583701001</t>
  </si>
  <si>
    <t>Управление образования города Пензы</t>
  </si>
  <si>
    <t>Россия, Пензенская область, г. Пенза. Ул. Экспериментальная, 2Б</t>
  </si>
  <si>
    <t>дополнительные образовательные услуги</t>
  </si>
  <si>
    <t>дошкольное образование (предшествующее начальному общему образованию)</t>
  </si>
  <si>
    <t>1. Охрана жизни и укрепление физического и психического здоровья, обеспечение познавательно-речевого, социально-личностного, художественно-эстетического и физического развития детей;</t>
  </si>
  <si>
    <t>2. Воспитание с учетом возрастной категории детей гражданственности, уважения к правам и свободам человека, к окружающей природе, Родине, семье;</t>
  </si>
  <si>
    <t>3. Взаимодействие с семьей для обеспечения для обеспечения полноценного развития ребенка;</t>
  </si>
  <si>
    <t>4. Оказание консультационной и методической помощи родителям (законным представителям) по вопросам воспитания, обучения и развития детей.</t>
  </si>
  <si>
    <t>Начальник Управления образования города Пензы</t>
  </si>
  <si>
    <t>Ю.А. Голодяев</t>
  </si>
  <si>
    <t>24020237</t>
  </si>
  <si>
    <t>Субсидии бюджетным учреждениям на иные цели</t>
  </si>
  <si>
    <t>Приносящая доход деятельность (собственные доходы учреждения)</t>
  </si>
  <si>
    <t>05.01.611</t>
  </si>
  <si>
    <t>Главный бухгалтер муниципального бюджетного</t>
  </si>
  <si>
    <t>351157,78 внебюджет</t>
  </si>
  <si>
    <t>16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</si>
  <si>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</si>
  <si>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 xml:space="preserve">  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</si>
  <si>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S353</t>
  </si>
  <si>
    <t xml:space="preserve">   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</si>
  <si>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 xml:space="preserve"> Работы, услуги по содержанию имущества</t>
  </si>
  <si>
    <t>Расходы на организацию дотационного, бесплатного и льготного питания дошкольников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</si>
  <si>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</si>
  <si>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</si>
  <si>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 xml:space="preserve">    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</si>
  <si>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Исполнение судебный решений</t>
  </si>
  <si>
    <t xml:space="preserve"> Увеличение стоимости материальных запасов</t>
  </si>
  <si>
    <t>Ведомственная целевая программа развития "Укрепление материально-технической базы, проведение капитального ремонта зданий и учреждений, в отношении которых функции и полномочия учредителя осуществляет Управление образования города Пензы, здания Управлени</t>
  </si>
  <si>
    <t>Ведомственная целевая программа "Дошкольное детство (2014-2016 гг.)"</t>
  </si>
  <si>
    <t xml:space="preserve"> Расходы на мероприятия по выполнению наказов избирателей, поступивших депутатам Пензенской городской Думы по учреждениям образования</t>
  </si>
  <si>
    <t xml:space="preserve">  Работы, услуги по содержанию имущества</t>
  </si>
  <si>
    <t>(автономного) учреждения (подразделения)                         Н.Ю. Трушникова</t>
  </si>
  <si>
    <t>Исполнитель                                                                         Н.Ю. Трушникова</t>
  </si>
  <si>
    <t>Услуга № 3 Питание сотрудников</t>
  </si>
  <si>
    <t>Услуга № 4 Возмещение коммунальных затрат</t>
  </si>
  <si>
    <t>Расходы на оптимизацию и расширение сети дошкольных образовательных учреждений (предоставление дополнительных мест)</t>
  </si>
  <si>
    <t>09</t>
  </si>
  <si>
    <t>сентября</t>
  </si>
  <si>
    <t>30</t>
  </si>
  <si>
    <t>30.09.2016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</si>
</sst>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0" fillId="0" borderId="0">
      <alignment/>
      <protection/>
    </xf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4" fontId="1" fillId="25" borderId="13" xfId="52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horizontal="center" vertical="top" wrapText="1"/>
      <protection/>
    </xf>
    <xf numFmtId="2" fontId="1" fillId="0" borderId="16" xfId="52" applyNumberFormat="1" applyFont="1" applyBorder="1" applyAlignment="1">
      <alignment horizontal="center" vertical="top" wrapText="1"/>
      <protection/>
    </xf>
    <xf numFmtId="0" fontId="1" fillId="0" borderId="17" xfId="52" applyFont="1" applyBorder="1" applyAlignment="1">
      <alignment vertical="top" wrapText="1"/>
      <protection/>
    </xf>
    <xf numFmtId="0" fontId="5" fillId="0" borderId="18" xfId="52" applyFont="1" applyBorder="1" applyAlignment="1">
      <alignment vertical="top" wrapText="1"/>
      <protection/>
    </xf>
    <xf numFmtId="0" fontId="1" fillId="0" borderId="18" xfId="52" applyFont="1" applyBorder="1" applyAlignment="1">
      <alignment horizontal="center" vertical="top" wrapText="1"/>
      <protection/>
    </xf>
    <xf numFmtId="2" fontId="8" fillId="0" borderId="13" xfId="52" applyNumberFormat="1" applyFont="1" applyBorder="1" applyAlignment="1">
      <alignment horizontal="right" vertical="top" wrapText="1"/>
      <protection/>
    </xf>
    <xf numFmtId="4" fontId="8" fillId="0" borderId="13" xfId="52" applyNumberFormat="1" applyFont="1" applyBorder="1" applyAlignment="1">
      <alignment horizontal="right" vertical="top" wrapText="1"/>
      <protection/>
    </xf>
    <xf numFmtId="2" fontId="0" fillId="0" borderId="0" xfId="0" applyNumberFormat="1" applyFont="1" applyAlignment="1">
      <alignment/>
    </xf>
    <xf numFmtId="4" fontId="1" fillId="0" borderId="13" xfId="52" applyNumberFormat="1" applyFont="1" applyBorder="1" applyAlignment="1">
      <alignment vertical="top" wrapText="1"/>
      <protection/>
    </xf>
    <xf numFmtId="4" fontId="8" fillId="0" borderId="13" xfId="52" applyNumberFormat="1" applyFont="1" applyBorder="1" applyAlignment="1">
      <alignment vertical="top" wrapText="1"/>
      <protection/>
    </xf>
    <xf numFmtId="0" fontId="1" fillId="0" borderId="17" xfId="52" applyFont="1" applyBorder="1" applyAlignment="1">
      <alignment wrapText="1"/>
      <protection/>
    </xf>
    <xf numFmtId="4" fontId="8" fillId="2" borderId="13" xfId="52" applyNumberFormat="1" applyFont="1" applyFill="1" applyBorder="1" applyAlignment="1">
      <alignment vertical="top" wrapText="1"/>
      <protection/>
    </xf>
    <xf numFmtId="4" fontId="8" fillId="2" borderId="13" xfId="52" applyNumberFormat="1" applyFont="1" applyFill="1" applyBorder="1" applyAlignment="1">
      <alignment horizontal="right" vertical="top" wrapText="1"/>
      <protection/>
    </xf>
    <xf numFmtId="4" fontId="9" fillId="2" borderId="13" xfId="52" applyNumberFormat="1" applyFont="1" applyFill="1" applyBorder="1" applyAlignment="1">
      <alignment vertical="top" wrapText="1"/>
      <protection/>
    </xf>
    <xf numFmtId="4" fontId="1" fillId="0" borderId="13" xfId="52" applyNumberFormat="1" applyFont="1" applyBorder="1" applyAlignment="1">
      <alignment horizontal="right" vertical="top" wrapText="1"/>
      <protection/>
    </xf>
    <xf numFmtId="0" fontId="9" fillId="0" borderId="17" xfId="52" applyFont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10" fillId="25" borderId="17" xfId="52" applyFont="1" applyFill="1" applyBorder="1" applyAlignment="1">
      <alignment vertical="top" wrapText="1"/>
      <protection/>
    </xf>
    <xf numFmtId="0" fontId="9" fillId="25" borderId="18" xfId="52" applyFont="1" applyFill="1" applyBorder="1" applyAlignment="1">
      <alignment horizontal="center" vertical="top" wrapText="1"/>
      <protection/>
    </xf>
    <xf numFmtId="0" fontId="5" fillId="25" borderId="18" xfId="52" applyFont="1" applyFill="1" applyBorder="1" applyAlignment="1">
      <alignment vertical="top" wrapText="1"/>
      <protection/>
    </xf>
    <xf numFmtId="0" fontId="1" fillId="25" borderId="18" xfId="52" applyFont="1" applyFill="1" applyBorder="1" applyAlignment="1">
      <alignment horizontal="center" vertical="top" wrapText="1"/>
      <protection/>
    </xf>
    <xf numFmtId="4" fontId="8" fillId="25" borderId="13" xfId="52" applyNumberFormat="1" applyFont="1" applyFill="1" applyBorder="1" applyAlignment="1">
      <alignment horizontal="right" vertical="top" wrapText="1"/>
      <protection/>
    </xf>
    <xf numFmtId="0" fontId="0" fillId="25" borderId="0" xfId="0" applyFont="1" applyFill="1" applyAlignment="1">
      <alignment/>
    </xf>
    <xf numFmtId="0" fontId="11" fillId="25" borderId="17" xfId="52" applyFont="1" applyFill="1" applyBorder="1" applyAlignment="1">
      <alignment wrapText="1"/>
      <protection/>
    </xf>
    <xf numFmtId="4" fontId="9" fillId="25" borderId="13" xfId="52" applyNumberFormat="1" applyFont="1" applyFill="1" applyBorder="1" applyAlignment="1">
      <alignment horizontal="right" vertical="top" wrapText="1"/>
      <protection/>
    </xf>
    <xf numFmtId="0" fontId="5" fillId="25" borderId="18" xfId="52" applyFont="1" applyFill="1" applyBorder="1">
      <alignment/>
      <protection/>
    </xf>
    <xf numFmtId="0" fontId="5" fillId="25" borderId="18" xfId="52" applyFont="1" applyFill="1" applyBorder="1" applyAlignment="1">
      <alignment wrapText="1"/>
      <protection/>
    </xf>
    <xf numFmtId="0" fontId="1" fillId="25" borderId="18" xfId="52" applyFont="1" applyFill="1" applyBorder="1" applyAlignment="1">
      <alignment horizontal="center" wrapText="1"/>
      <protection/>
    </xf>
    <xf numFmtId="0" fontId="10" fillId="25" borderId="17" xfId="52" applyFont="1" applyFill="1" applyBorder="1" applyAlignment="1">
      <alignment vertical="top"/>
      <protection/>
    </xf>
    <xf numFmtId="0" fontId="9" fillId="25" borderId="18" xfId="52" applyFont="1" applyFill="1" applyBorder="1" applyAlignment="1">
      <alignment horizontal="center"/>
      <protection/>
    </xf>
    <xf numFmtId="4" fontId="8" fillId="25" borderId="13" xfId="52" applyNumberFormat="1" applyFont="1" applyFill="1" applyBorder="1" applyAlignment="1">
      <alignment horizontal="center" vertical="top" wrapText="1"/>
      <protection/>
    </xf>
    <xf numFmtId="4" fontId="0" fillId="25" borderId="0" xfId="0" applyNumberFormat="1" applyFont="1" applyFill="1" applyAlignment="1">
      <alignment/>
    </xf>
    <xf numFmtId="0" fontId="11" fillId="25" borderId="17" xfId="52" applyFont="1" applyFill="1" applyBorder="1" applyAlignment="1">
      <alignment vertical="top" wrapText="1"/>
      <protection/>
    </xf>
    <xf numFmtId="0" fontId="1" fillId="25" borderId="18" xfId="52" applyFont="1" applyFill="1" applyBorder="1" applyAlignment="1">
      <alignment horizontal="center"/>
      <protection/>
    </xf>
    <xf numFmtId="0" fontId="9" fillId="25" borderId="18" xfId="52" applyFont="1" applyFill="1" applyBorder="1" applyAlignment="1">
      <alignment horizontal="center" wrapText="1"/>
      <protection/>
    </xf>
    <xf numFmtId="4" fontId="9" fillId="25" borderId="13" xfId="52" applyNumberFormat="1" applyFont="1" applyFill="1" applyBorder="1" applyAlignment="1">
      <alignment vertical="top" wrapText="1"/>
      <protection/>
    </xf>
    <xf numFmtId="4" fontId="1" fillId="25" borderId="13" xfId="52" applyNumberFormat="1" applyFont="1" applyFill="1" applyBorder="1" applyAlignment="1">
      <alignment horizontal="right" vertical="top" wrapText="1"/>
      <protection/>
    </xf>
    <xf numFmtId="0" fontId="12" fillId="25" borderId="18" xfId="52" applyFont="1" applyFill="1" applyBorder="1" applyAlignment="1">
      <alignment wrapText="1"/>
      <protection/>
    </xf>
    <xf numFmtId="0" fontId="11" fillId="25" borderId="17" xfId="52" applyFont="1" applyFill="1" applyBorder="1" applyAlignment="1">
      <alignment horizontal="left" vertical="top" wrapText="1"/>
      <protection/>
    </xf>
    <xf numFmtId="0" fontId="9" fillId="25" borderId="17" xfId="52" applyFont="1" applyFill="1" applyBorder="1" applyAlignment="1">
      <alignment vertical="top" wrapText="1"/>
      <protection/>
    </xf>
    <xf numFmtId="2" fontId="1" fillId="25" borderId="13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2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5" borderId="0" xfId="0" applyFont="1" applyFill="1" applyAlignment="1">
      <alignment/>
    </xf>
    <xf numFmtId="0" fontId="1" fillId="2" borderId="25" xfId="0" applyFont="1" applyFill="1" applyBorder="1" applyAlignment="1">
      <alignment horizontal="center"/>
    </xf>
    <xf numFmtId="0" fontId="7" fillId="0" borderId="0" xfId="52" applyFont="1" applyAlignment="1">
      <alignment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vertical="top" wrapText="1"/>
      <protection/>
    </xf>
    <xf numFmtId="2" fontId="7" fillId="0" borderId="0" xfId="52" applyNumberFormat="1" applyFont="1" applyAlignment="1">
      <alignment vertical="top" wrapText="1"/>
      <protection/>
    </xf>
    <xf numFmtId="2" fontId="7" fillId="0" borderId="0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7"/>
  <sheetViews>
    <sheetView view="pageBreakPreview" zoomScaleSheetLayoutView="100" zoomScalePageLayoutView="0" workbookViewId="0" topLeftCell="A16">
      <selection activeCell="EA22" sqref="EA22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54</v>
      </c>
    </row>
    <row r="2" s="2" customFormat="1" ht="11.25" customHeight="1">
      <c r="BS2" s="9" t="s">
        <v>89</v>
      </c>
    </row>
    <row r="3" s="2" customFormat="1" ht="11.25" customHeight="1">
      <c r="BS3" s="2" t="s">
        <v>90</v>
      </c>
    </row>
    <row r="4" s="2" customFormat="1" ht="11.25" customHeight="1">
      <c r="BS4" s="9" t="s">
        <v>101</v>
      </c>
    </row>
    <row r="5" s="2" customFormat="1" ht="11.25" customHeight="1">
      <c r="BS5" s="9" t="s">
        <v>102</v>
      </c>
    </row>
    <row r="6" s="2" customFormat="1" ht="11.25" customHeight="1">
      <c r="BS6" s="9" t="s">
        <v>103</v>
      </c>
    </row>
    <row r="7" ht="15">
      <c r="N7" s="2"/>
    </row>
    <row r="8" spans="57:108" ht="15">
      <c r="BE8" s="99" t="s">
        <v>16</v>
      </c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</row>
    <row r="9" spans="57:108" ht="15">
      <c r="BE9" s="100" t="s">
        <v>150</v>
      </c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</row>
    <row r="10" spans="57:108" s="2" customFormat="1" ht="12">
      <c r="BE10" s="104" t="s">
        <v>37</v>
      </c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</row>
    <row r="11" spans="57:108" ht="15"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3" t="s">
        <v>151</v>
      </c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</row>
    <row r="12" spans="57:108" s="2" customFormat="1" ht="12">
      <c r="BE12" s="102" t="s">
        <v>14</v>
      </c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 t="s">
        <v>15</v>
      </c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</row>
    <row r="13" spans="65:99" ht="15">
      <c r="BM13" s="11" t="s">
        <v>2</v>
      </c>
      <c r="BN13" s="105" t="s">
        <v>181</v>
      </c>
      <c r="BO13" s="105"/>
      <c r="BP13" s="105"/>
      <c r="BQ13" s="105"/>
      <c r="BR13" s="1" t="s">
        <v>2</v>
      </c>
      <c r="BU13" s="105" t="s">
        <v>179</v>
      </c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6">
        <v>20</v>
      </c>
      <c r="CN13" s="106"/>
      <c r="CO13" s="106"/>
      <c r="CP13" s="106"/>
      <c r="CQ13" s="98" t="s">
        <v>158</v>
      </c>
      <c r="CR13" s="98"/>
      <c r="CS13" s="98"/>
      <c r="CT13" s="98"/>
      <c r="CU13" s="1" t="s">
        <v>3</v>
      </c>
    </row>
    <row r="14" ht="15">
      <c r="CY14" s="8"/>
    </row>
    <row r="15" spans="1:108" ht="16.5">
      <c r="A15" s="118" t="s">
        <v>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</row>
    <row r="16" spans="36:58" s="12" customFormat="1" ht="16.5">
      <c r="AJ16" s="13"/>
      <c r="AM16" s="13"/>
      <c r="AV16" s="14"/>
      <c r="AW16" s="14"/>
      <c r="AX16" s="14"/>
      <c r="BA16" s="14" t="s">
        <v>55</v>
      </c>
      <c r="BB16" s="114" t="s">
        <v>158</v>
      </c>
      <c r="BC16" s="114"/>
      <c r="BD16" s="114"/>
      <c r="BE16" s="114"/>
      <c r="BF16" s="12" t="s">
        <v>5</v>
      </c>
    </row>
    <row r="18" spans="93:108" ht="15">
      <c r="CO18" s="103" t="s">
        <v>17</v>
      </c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</row>
    <row r="19" spans="91:108" ht="15" customHeight="1">
      <c r="CM19" s="11" t="s">
        <v>38</v>
      </c>
      <c r="CO19" s="115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7"/>
    </row>
    <row r="20" spans="36:108" ht="15" customHeight="1">
      <c r="AJ20" s="3"/>
      <c r="AK20" s="4" t="s">
        <v>2</v>
      </c>
      <c r="AL20" s="109" t="s">
        <v>181</v>
      </c>
      <c r="AM20" s="109"/>
      <c r="AN20" s="109"/>
      <c r="AO20" s="109"/>
      <c r="AP20" s="3" t="s">
        <v>2</v>
      </c>
      <c r="AQ20" s="3"/>
      <c r="AR20" s="3"/>
      <c r="AS20" s="109" t="s">
        <v>180</v>
      </c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20">
        <v>20</v>
      </c>
      <c r="BL20" s="120"/>
      <c r="BM20" s="120"/>
      <c r="BN20" s="120"/>
      <c r="BO20" s="110" t="s">
        <v>158</v>
      </c>
      <c r="BP20" s="110"/>
      <c r="BQ20" s="110"/>
      <c r="BR20" s="110"/>
      <c r="BS20" s="3" t="s">
        <v>3</v>
      </c>
      <c r="BT20" s="3"/>
      <c r="BU20" s="3"/>
      <c r="BY20" s="17"/>
      <c r="CM20" s="11" t="s">
        <v>18</v>
      </c>
      <c r="CO20" s="115" t="s">
        <v>182</v>
      </c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7"/>
    </row>
    <row r="21" spans="77:108" ht="15" customHeight="1">
      <c r="BY21" s="17"/>
      <c r="BZ21" s="17"/>
      <c r="CM21" s="11"/>
      <c r="CO21" s="115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77:108" ht="15" customHeight="1">
      <c r="BY22" s="17"/>
      <c r="BZ22" s="17"/>
      <c r="CM22" s="11"/>
      <c r="CO22" s="115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1:108" ht="15" customHeight="1">
      <c r="A23" s="5" t="s">
        <v>104</v>
      </c>
      <c r="AH23" s="119" t="s">
        <v>140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8"/>
      <c r="BY23" s="17"/>
      <c r="CM23" s="11" t="s">
        <v>19</v>
      </c>
      <c r="CO23" s="115" t="s">
        <v>152</v>
      </c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ht="15" customHeight="1">
      <c r="A24" s="5" t="s">
        <v>105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8"/>
      <c r="BY24" s="17"/>
      <c r="BZ24" s="17"/>
      <c r="CM24" s="38"/>
      <c r="CO24" s="115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ht="44.25" customHeight="1">
      <c r="A25" s="5" t="s">
        <v>100</v>
      </c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8"/>
      <c r="BY25" s="17"/>
      <c r="BZ25" s="17"/>
      <c r="CM25" s="38"/>
      <c r="CO25" s="11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7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1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3"/>
    </row>
    <row r="27" spans="1:108" s="23" customFormat="1" ht="21" customHeight="1">
      <c r="A27" s="23" t="s">
        <v>56</v>
      </c>
      <c r="AH27" s="108" t="s">
        <v>141</v>
      </c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24"/>
      <c r="CM27" s="39"/>
      <c r="CO27" s="94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6"/>
    </row>
    <row r="28" spans="1:108" s="23" customFormat="1" ht="21" customHeight="1">
      <c r="A28" s="25" t="s">
        <v>21</v>
      </c>
      <c r="CM28" s="40" t="s">
        <v>20</v>
      </c>
      <c r="CO28" s="94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6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7" t="s">
        <v>142</v>
      </c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99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57</v>
      </c>
      <c r="AM33" s="18"/>
      <c r="AN33" s="18"/>
      <c r="AO33" s="18"/>
      <c r="AP33" s="18"/>
      <c r="AQ33" s="18"/>
      <c r="AR33" s="18"/>
      <c r="AS33" s="18"/>
      <c r="AT33" s="97" t="s">
        <v>143</v>
      </c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106</v>
      </c>
      <c r="AM34" s="18"/>
      <c r="AN34" s="18"/>
      <c r="AO34" s="18"/>
      <c r="AP34" s="18"/>
      <c r="AQ34" s="18"/>
      <c r="AR34" s="18"/>
      <c r="AS34" s="18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100</v>
      </c>
      <c r="AM35" s="18"/>
      <c r="AN35" s="18"/>
      <c r="AO35" s="18"/>
      <c r="AP35" s="18"/>
      <c r="AQ35" s="18"/>
      <c r="AR35" s="18"/>
      <c r="AS35" s="18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93" t="s">
        <v>119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107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9" ht="28.5" customHeight="1">
      <c r="A40" s="92" t="s">
        <v>146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</row>
    <row r="41" spans="1:109" ht="32.25" customHeight="1">
      <c r="A41" s="92" t="s">
        <v>147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5"/>
    </row>
    <row r="42" spans="1:109" ht="18.75" customHeight="1">
      <c r="A42" s="92" t="s">
        <v>148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5"/>
    </row>
    <row r="43" spans="1:109" ht="28.5" customHeight="1">
      <c r="A43" s="92" t="s">
        <v>149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5"/>
    </row>
    <row r="44" spans="1:108" ht="15" customHeight="1">
      <c r="A44" s="26" t="s">
        <v>108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16.5" customHeight="1">
      <c r="A45" s="92" t="s">
        <v>145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</row>
    <row r="46" spans="1:108" ht="15">
      <c r="A46" s="26" t="s">
        <v>58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14.25" customHeight="1">
      <c r="A47" s="92" t="s">
        <v>144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</row>
    <row r="48" ht="3" customHeight="1"/>
  </sheetData>
  <sheetProtection/>
  <mergeCells count="39">
    <mergeCell ref="CO19:DD19"/>
    <mergeCell ref="A15:DD15"/>
    <mergeCell ref="CO20:DD20"/>
    <mergeCell ref="AH23:BV25"/>
    <mergeCell ref="CO21:DD21"/>
    <mergeCell ref="CO22:DD22"/>
    <mergeCell ref="CO23:DD23"/>
    <mergeCell ref="CO24:DD24"/>
    <mergeCell ref="CO25:DD25"/>
    <mergeCell ref="BK20:BN20"/>
    <mergeCell ref="CO18:DD18"/>
    <mergeCell ref="BU13:CL13"/>
    <mergeCell ref="CM13:CP13"/>
    <mergeCell ref="AT30:CM31"/>
    <mergeCell ref="AH27:BV27"/>
    <mergeCell ref="AL20:AO20"/>
    <mergeCell ref="AS20:BJ20"/>
    <mergeCell ref="BO20:BR20"/>
    <mergeCell ref="CO26:DD26"/>
    <mergeCell ref="BB16:BE16"/>
    <mergeCell ref="CQ13:CT13"/>
    <mergeCell ref="BE8:DD8"/>
    <mergeCell ref="BE9:DD9"/>
    <mergeCell ref="BE11:BX11"/>
    <mergeCell ref="BE12:BX12"/>
    <mergeCell ref="BY11:DD11"/>
    <mergeCell ref="BE10:DD10"/>
    <mergeCell ref="BY12:DD12"/>
    <mergeCell ref="BN13:BQ13"/>
    <mergeCell ref="A47:DD47"/>
    <mergeCell ref="A45:DD45"/>
    <mergeCell ref="A37:DD37"/>
    <mergeCell ref="CO27:DD27"/>
    <mergeCell ref="A43:DD43"/>
    <mergeCell ref="A41:DD41"/>
    <mergeCell ref="A42:DD42"/>
    <mergeCell ref="A40:DE40"/>
    <mergeCell ref="AT33:CM35"/>
    <mergeCell ref="CO28:DD28"/>
  </mergeCells>
  <printOptions/>
  <pageMargins left="0.78740157480315" right="0.31496062992126" top="0" bottom="0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0">
      <selection activeCell="DV7" sqref="DV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49" t="s">
        <v>109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</row>
    <row r="3" ht="7.5" customHeight="1"/>
    <row r="4" spans="1:108" ht="15">
      <c r="A4" s="150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2"/>
      <c r="BU4" s="150" t="s">
        <v>6</v>
      </c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2"/>
    </row>
    <row r="5" spans="1:108" s="3" customFormat="1" ht="15" customHeight="1">
      <c r="A5" s="31"/>
      <c r="B5" s="134" t="s">
        <v>7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5"/>
      <c r="BU5" s="128">
        <f>BU7+BU12</f>
        <v>200025691.57</v>
      </c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30"/>
    </row>
    <row r="6" spans="1:108" ht="15" customHeight="1">
      <c r="A6" s="10"/>
      <c r="B6" s="136" t="s">
        <v>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7"/>
      <c r="BU6" s="128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30"/>
    </row>
    <row r="7" spans="1:108" ht="30" customHeight="1">
      <c r="A7" s="32"/>
      <c r="B7" s="124" t="s">
        <v>110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5"/>
      <c r="BU7" s="128">
        <f>BU9</f>
        <v>109372975.04</v>
      </c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30"/>
    </row>
    <row r="8" spans="1:108" ht="15" customHeight="1">
      <c r="A8" s="10"/>
      <c r="B8" s="126" t="s">
        <v>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7"/>
      <c r="BU8" s="128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30"/>
    </row>
    <row r="9" spans="1:108" ht="45" customHeight="1">
      <c r="A9" s="32"/>
      <c r="B9" s="124" t="s">
        <v>120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5"/>
      <c r="BU9" s="153">
        <v>109372975.04</v>
      </c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5"/>
    </row>
    <row r="10" spans="1:108" ht="45" customHeight="1">
      <c r="A10" s="32"/>
      <c r="B10" s="124" t="s">
        <v>111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5"/>
      <c r="BU10" s="121">
        <v>0</v>
      </c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3"/>
    </row>
    <row r="11" spans="1:108" ht="45" customHeight="1">
      <c r="A11" s="32"/>
      <c r="B11" s="124" t="s">
        <v>112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5"/>
      <c r="BU11" s="121">
        <v>0</v>
      </c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ht="30" customHeight="1">
      <c r="A12" s="32"/>
      <c r="B12" s="124" t="s">
        <v>113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5"/>
      <c r="BU12" s="131">
        <v>90652716.53</v>
      </c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3"/>
    </row>
    <row r="13" spans="1:108" ht="30" customHeight="1">
      <c r="A13" s="32"/>
      <c r="B13" s="124" t="s">
        <v>114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5"/>
      <c r="BU13" s="131">
        <v>12390994.11</v>
      </c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3"/>
    </row>
    <row r="14" spans="1:108" ht="15" customHeight="1">
      <c r="A14" s="33"/>
      <c r="B14" s="126" t="s">
        <v>8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7"/>
      <c r="BU14" s="131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3"/>
    </row>
    <row r="15" spans="1:108" ht="30" customHeight="1">
      <c r="A15" s="32"/>
      <c r="B15" s="124" t="s">
        <v>26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5"/>
      <c r="BU15" s="131">
        <v>2907161</v>
      </c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ht="15" customHeight="1">
      <c r="A16" s="32"/>
      <c r="B16" s="124" t="s">
        <v>27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5"/>
      <c r="BU16" s="131">
        <v>1265282.4</v>
      </c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3"/>
    </row>
    <row r="17" spans="1:108" s="3" customFormat="1" ht="15" customHeight="1">
      <c r="A17" s="31"/>
      <c r="B17" s="134" t="s">
        <v>91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5"/>
      <c r="BU17" s="146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8"/>
    </row>
    <row r="18" spans="1:108" ht="15" customHeight="1">
      <c r="A18" s="10"/>
      <c r="B18" s="136" t="s">
        <v>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7"/>
      <c r="BU18" s="131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3"/>
    </row>
    <row r="19" spans="1:108" ht="30" customHeight="1">
      <c r="A19" s="34"/>
      <c r="B19" s="144" t="s">
        <v>115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5"/>
      <c r="BU19" s="141">
        <v>1308091.97</v>
      </c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3"/>
    </row>
    <row r="20" spans="1:108" ht="30" customHeight="1">
      <c r="A20" s="32"/>
      <c r="B20" s="124" t="s">
        <v>116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5"/>
      <c r="BU20" s="128">
        <v>0</v>
      </c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30"/>
    </row>
    <row r="21" spans="1:108" ht="15" customHeight="1">
      <c r="A21" s="35"/>
      <c r="B21" s="126" t="s">
        <v>8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7"/>
      <c r="BU21" s="128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</row>
    <row r="22" spans="1:108" ht="15" customHeight="1">
      <c r="A22" s="32"/>
      <c r="B22" s="124" t="s">
        <v>9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5"/>
      <c r="BU22" s="121">
        <v>0</v>
      </c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ht="15" customHeight="1">
      <c r="A23" s="32"/>
      <c r="B23" s="124" t="s">
        <v>10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5"/>
      <c r="BU23" s="121">
        <v>0</v>
      </c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1:108" ht="15" customHeight="1">
      <c r="A24" s="32"/>
      <c r="B24" s="124" t="s">
        <v>97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5"/>
      <c r="BU24" s="121">
        <v>0</v>
      </c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ht="15" customHeight="1">
      <c r="A25" s="32"/>
      <c r="B25" s="124" t="s">
        <v>11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5"/>
      <c r="BU25" s="121">
        <v>0</v>
      </c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" customHeight="1">
      <c r="A26" s="32"/>
      <c r="B26" s="124" t="s">
        <v>12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5"/>
      <c r="BU26" s="121">
        <v>0</v>
      </c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ht="15" customHeight="1">
      <c r="A27" s="32"/>
      <c r="B27" s="124" t="s">
        <v>13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5"/>
      <c r="BU27" s="121">
        <v>0</v>
      </c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30" customHeight="1">
      <c r="A28" s="32"/>
      <c r="B28" s="124" t="s">
        <v>60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5"/>
      <c r="BU28" s="121">
        <v>0</v>
      </c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ht="30" customHeight="1">
      <c r="A29" s="32"/>
      <c r="B29" s="124" t="s">
        <v>94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5"/>
      <c r="BU29" s="121">
        <v>0</v>
      </c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" customHeight="1">
      <c r="A30" s="32"/>
      <c r="B30" s="124" t="s">
        <v>61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5"/>
      <c r="BU30" s="121">
        <v>0</v>
      </c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ht="15" customHeight="1">
      <c r="A31" s="32"/>
      <c r="B31" s="124" t="s">
        <v>62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5"/>
      <c r="BU31" s="121">
        <v>0</v>
      </c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ht="45" customHeight="1">
      <c r="A32" s="32"/>
      <c r="B32" s="124" t="s">
        <v>63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5"/>
      <c r="BU32" s="121">
        <v>0</v>
      </c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3.5" customHeight="1">
      <c r="A33" s="35"/>
      <c r="B33" s="126" t="s">
        <v>8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7"/>
      <c r="BU33" s="121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ht="15" customHeight="1">
      <c r="A34" s="32"/>
      <c r="B34" s="124" t="s">
        <v>64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5"/>
      <c r="BU34" s="121">
        <v>0</v>
      </c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" customHeight="1">
      <c r="A35" s="32"/>
      <c r="B35" s="124" t="s">
        <v>65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5"/>
      <c r="BU35" s="121">
        <v>0</v>
      </c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ht="15" customHeight="1">
      <c r="A36" s="32"/>
      <c r="B36" s="124" t="s">
        <v>59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5"/>
      <c r="BU36" s="121">
        <v>0</v>
      </c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" customHeight="1">
      <c r="A37" s="32"/>
      <c r="B37" s="124" t="s">
        <v>66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5"/>
      <c r="BU37" s="121">
        <v>0</v>
      </c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ht="15" customHeight="1">
      <c r="A38" s="32"/>
      <c r="B38" s="124" t="s">
        <v>67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5"/>
      <c r="BU38" s="121">
        <v>0</v>
      </c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3"/>
    </row>
    <row r="39" spans="1:108" ht="15" customHeight="1">
      <c r="A39" s="32"/>
      <c r="B39" s="124" t="s">
        <v>68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5"/>
      <c r="BU39" s="121">
        <v>0</v>
      </c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30" customHeight="1">
      <c r="A40" s="32"/>
      <c r="B40" s="124" t="s">
        <v>69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5"/>
      <c r="BU40" s="121">
        <v>0</v>
      </c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ht="30" customHeight="1">
      <c r="A41" s="32"/>
      <c r="B41" s="124" t="s">
        <v>93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5"/>
      <c r="BU41" s="121">
        <v>0</v>
      </c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" customHeight="1">
      <c r="A42" s="32"/>
      <c r="B42" s="124" t="s">
        <v>70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5"/>
      <c r="BU42" s="121">
        <v>0</v>
      </c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3"/>
    </row>
    <row r="43" spans="1:108" ht="15" customHeight="1">
      <c r="A43" s="32"/>
      <c r="B43" s="124" t="s">
        <v>71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5"/>
      <c r="BU43" s="121">
        <v>0</v>
      </c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s="3" customFormat="1" ht="15" customHeight="1">
      <c r="A44" s="31"/>
      <c r="B44" s="134" t="s">
        <v>92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5"/>
      <c r="BU44" s="138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40"/>
    </row>
    <row r="45" spans="1:108" ht="15" customHeight="1">
      <c r="A45" s="36"/>
      <c r="B45" s="136" t="s">
        <v>1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7"/>
      <c r="BU45" s="121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ht="15" customHeight="1">
      <c r="A46" s="32"/>
      <c r="B46" s="124" t="s">
        <v>72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5"/>
      <c r="BU46" s="121">
        <v>0</v>
      </c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30" customHeight="1">
      <c r="A47" s="32"/>
      <c r="B47" s="124" t="s">
        <v>117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5"/>
      <c r="BU47" s="131">
        <f>BU49+BU53+BU54+BU58</f>
        <v>1308091.97</v>
      </c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3"/>
    </row>
    <row r="48" spans="1:108" ht="15" customHeight="1">
      <c r="A48" s="35"/>
      <c r="B48" s="126" t="s">
        <v>8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7"/>
      <c r="BU48" s="128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0"/>
    </row>
    <row r="49" spans="1:108" ht="15" customHeight="1">
      <c r="A49" s="32"/>
      <c r="B49" s="124" t="s">
        <v>79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5"/>
      <c r="BU49" s="121">
        <v>62556</v>
      </c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3"/>
    </row>
    <row r="50" spans="1:108" ht="15" customHeight="1">
      <c r="A50" s="32"/>
      <c r="B50" s="124" t="s">
        <v>39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5"/>
      <c r="BU50" s="121">
        <v>0</v>
      </c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3"/>
    </row>
    <row r="51" spans="1:108" ht="15" customHeight="1">
      <c r="A51" s="32"/>
      <c r="B51" s="124" t="s">
        <v>40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5"/>
      <c r="BU51" s="121">
        <v>0</v>
      </c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" customHeight="1">
      <c r="A52" s="32"/>
      <c r="B52" s="124" t="s">
        <v>41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5"/>
      <c r="BU52" s="121">
        <v>0</v>
      </c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3"/>
    </row>
    <row r="53" spans="1:108" ht="15" customHeight="1">
      <c r="A53" s="32"/>
      <c r="B53" s="124" t="s">
        <v>42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5"/>
      <c r="BU53" s="121">
        <v>394369.87</v>
      </c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" customHeight="1">
      <c r="A54" s="32"/>
      <c r="B54" s="124" t="s">
        <v>43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5"/>
      <c r="BU54" s="121">
        <v>266726.1</v>
      </c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ht="15" customHeight="1">
      <c r="A55" s="32"/>
      <c r="B55" s="124" t="s">
        <v>44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5"/>
      <c r="BU55" s="121">
        <v>0</v>
      </c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" customHeight="1">
      <c r="A56" s="32"/>
      <c r="B56" s="124" t="s">
        <v>73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5"/>
      <c r="BU56" s="121">
        <v>0</v>
      </c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ht="15" customHeight="1">
      <c r="A57" s="32"/>
      <c r="B57" s="124" t="s">
        <v>95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5"/>
      <c r="BU57" s="121">
        <v>0</v>
      </c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3"/>
    </row>
    <row r="58" spans="1:108" ht="15" customHeight="1">
      <c r="A58" s="32"/>
      <c r="B58" s="124" t="s">
        <v>74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5"/>
      <c r="BU58" s="121">
        <v>584440</v>
      </c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3"/>
    </row>
    <row r="59" spans="1:108" ht="15" customHeight="1">
      <c r="A59" s="32"/>
      <c r="B59" s="124" t="s">
        <v>75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5"/>
      <c r="BU59" s="121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3"/>
    </row>
    <row r="60" spans="1:108" ht="15" customHeight="1">
      <c r="A60" s="32"/>
      <c r="B60" s="124" t="s">
        <v>76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5"/>
      <c r="BU60" s="121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3"/>
    </row>
    <row r="61" spans="1:108" ht="15" customHeight="1">
      <c r="A61" s="32"/>
      <c r="B61" s="124" t="s">
        <v>77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5"/>
      <c r="BU61" s="121">
        <v>0</v>
      </c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ht="45" customHeight="1">
      <c r="A62" s="32"/>
      <c r="B62" s="124" t="s">
        <v>78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5"/>
      <c r="BU62" s="121">
        <f>BU68+BU69+BU70+BU73</f>
        <v>4189583.1799999997</v>
      </c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ht="15" customHeight="1">
      <c r="A63" s="37"/>
      <c r="B63" s="126" t="s">
        <v>8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7"/>
      <c r="BU63" s="121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" customHeight="1">
      <c r="A64" s="32"/>
      <c r="B64" s="124" t="s">
        <v>80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5"/>
      <c r="BU64" s="121">
        <v>0</v>
      </c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ht="15" customHeight="1">
      <c r="A65" s="32"/>
      <c r="B65" s="124" t="s">
        <v>45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5"/>
      <c r="BU65" s="121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" customHeight="1">
      <c r="A66" s="32"/>
      <c r="B66" s="124" t="s">
        <v>46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5"/>
      <c r="BU66" s="121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3"/>
    </row>
    <row r="67" spans="1:108" ht="15" customHeight="1">
      <c r="A67" s="32"/>
      <c r="B67" s="124" t="s">
        <v>47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5"/>
      <c r="BU67" s="121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" customHeight="1">
      <c r="A68" s="32"/>
      <c r="B68" s="124" t="s">
        <v>48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5"/>
      <c r="BU68" s="121">
        <v>1128485.22</v>
      </c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3"/>
    </row>
    <row r="69" spans="1:108" ht="15" customHeight="1">
      <c r="A69" s="32"/>
      <c r="B69" s="124" t="s">
        <v>49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5"/>
      <c r="BU69" s="121">
        <v>69776.68</v>
      </c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" customHeight="1">
      <c r="A70" s="32"/>
      <c r="B70" s="124" t="s">
        <v>50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5"/>
      <c r="BU70" s="121">
        <v>642395</v>
      </c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ht="15" customHeight="1">
      <c r="A71" s="32"/>
      <c r="B71" s="124" t="s">
        <v>81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5"/>
      <c r="BU71" s="121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" customHeight="1">
      <c r="A72" s="32"/>
      <c r="B72" s="124" t="s">
        <v>96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5"/>
      <c r="BU72" s="121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ht="15" customHeight="1">
      <c r="A73" s="32"/>
      <c r="B73" s="124" t="s">
        <v>82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5"/>
      <c r="BU73" s="121">
        <v>2348926.28</v>
      </c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" customHeight="1">
      <c r="A74" s="32"/>
      <c r="B74" s="124" t="s">
        <v>83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5"/>
      <c r="BU74" s="121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ht="15" customHeight="1">
      <c r="A75" s="32"/>
      <c r="B75" s="124" t="s">
        <v>84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5"/>
      <c r="BU75" s="121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" customHeight="1">
      <c r="A76" s="32"/>
      <c r="B76" s="124" t="s">
        <v>85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5"/>
      <c r="BU76" s="121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7:BT37"/>
    <mergeCell ref="BU37:DD37"/>
    <mergeCell ref="B39:BT39"/>
    <mergeCell ref="B38:BT38"/>
    <mergeCell ref="BU38:DD38"/>
    <mergeCell ref="BU39:DD39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98"/>
  <sheetViews>
    <sheetView tabSelected="1" view="pageBreakPreview" zoomScaleSheetLayoutView="100" zoomScalePageLayoutView="0" workbookViewId="0" topLeftCell="A70">
      <selection activeCell="H8" sqref="H8"/>
    </sheetView>
  </sheetViews>
  <sheetFormatPr defaultColWidth="9.00390625" defaultRowHeight="12.75"/>
  <cols>
    <col min="1" max="1" width="51.875" style="0" customWidth="1"/>
    <col min="2" max="2" width="12.125" style="0" customWidth="1"/>
    <col min="3" max="3" width="13.875" style="0" customWidth="1"/>
    <col min="4" max="4" width="12.125" style="0" customWidth="1"/>
    <col min="5" max="5" width="14.625" style="46" customWidth="1"/>
    <col min="6" max="6" width="11.625" style="0" bestFit="1" customWidth="1"/>
    <col min="7" max="7" width="14.375" style="0" bestFit="1" customWidth="1"/>
    <col min="8" max="8" width="10.125" style="0" bestFit="1" customWidth="1"/>
  </cols>
  <sheetData>
    <row r="1" spans="1:40" ht="16.5">
      <c r="A1" s="161"/>
      <c r="B1" s="161"/>
      <c r="C1" s="161"/>
      <c r="D1" s="161"/>
      <c r="E1" s="164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15" customHeight="1" thickBot="1">
      <c r="A2" s="162" t="s">
        <v>121</v>
      </c>
      <c r="B2" s="162"/>
      <c r="C2" s="162"/>
      <c r="D2" s="163"/>
      <c r="E2" s="165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96">
      <c r="A3" s="50" t="s">
        <v>0</v>
      </c>
      <c r="B3" s="51" t="s">
        <v>122</v>
      </c>
      <c r="C3" s="51" t="s">
        <v>123</v>
      </c>
      <c r="D3" s="51" t="s">
        <v>124</v>
      </c>
      <c r="E3" s="52" t="s">
        <v>86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1:40" ht="30">
      <c r="A4" s="53" t="s">
        <v>51</v>
      </c>
      <c r="B4" s="54"/>
      <c r="C4" s="54"/>
      <c r="D4" s="55" t="s">
        <v>22</v>
      </c>
      <c r="E4" s="56" t="s">
        <v>157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</row>
    <row r="5" spans="1:40" ht="15">
      <c r="A5" s="53" t="s">
        <v>23</v>
      </c>
      <c r="B5" s="54"/>
      <c r="C5" s="54"/>
      <c r="D5" s="55" t="s">
        <v>22</v>
      </c>
      <c r="E5" s="57">
        <f>E7+E8+E9+E10</f>
        <v>91831439.72</v>
      </c>
      <c r="F5" s="58">
        <f>E5+351157.78</f>
        <v>92182597.5</v>
      </c>
      <c r="G5" s="5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</row>
    <row r="6" spans="1:40" ht="15">
      <c r="A6" s="53" t="s">
        <v>8</v>
      </c>
      <c r="B6" s="54"/>
      <c r="C6" s="54"/>
      <c r="D6" s="55" t="s">
        <v>22</v>
      </c>
      <c r="E6" s="5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</row>
    <row r="7" spans="1:40" ht="15">
      <c r="A7" s="53" t="s">
        <v>125</v>
      </c>
      <c r="B7" s="54"/>
      <c r="C7" s="54"/>
      <c r="D7" s="55" t="s">
        <v>22</v>
      </c>
      <c r="E7" s="60">
        <f>E22+E34</f>
        <v>69308238.85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</row>
    <row r="8" spans="1:40" ht="15">
      <c r="A8" s="61" t="s">
        <v>126</v>
      </c>
      <c r="B8" s="54"/>
      <c r="C8" s="54"/>
      <c r="D8" s="55"/>
      <c r="E8" s="62">
        <f>E40</f>
        <v>7436184.399999999</v>
      </c>
      <c r="F8" s="5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</row>
    <row r="9" spans="1:40" ht="15">
      <c r="A9" s="53" t="s">
        <v>28</v>
      </c>
      <c r="B9" s="54"/>
      <c r="C9" s="54"/>
      <c r="D9" s="55"/>
      <c r="E9" s="48">
        <v>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</row>
    <row r="10" spans="1:40" ht="75">
      <c r="A10" s="53" t="s">
        <v>127</v>
      </c>
      <c r="B10" s="54"/>
      <c r="C10" s="54"/>
      <c r="D10" s="55" t="s">
        <v>22</v>
      </c>
      <c r="E10" s="63">
        <f>E12+E13+E14+E15</f>
        <v>15087016.47</v>
      </c>
      <c r="F10" s="5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15">
      <c r="A11" s="53" t="s">
        <v>8</v>
      </c>
      <c r="B11" s="54"/>
      <c r="C11" s="54"/>
      <c r="D11" s="55" t="s">
        <v>22</v>
      </c>
      <c r="E11" s="48"/>
      <c r="F11" s="5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ht="15">
      <c r="A12" s="53" t="s">
        <v>136</v>
      </c>
      <c r="B12" s="54"/>
      <c r="C12" s="54"/>
      <c r="D12" s="55" t="s">
        <v>22</v>
      </c>
      <c r="E12" s="64">
        <v>12376882.22</v>
      </c>
      <c r="F12" s="5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ht="30">
      <c r="A13" s="53" t="s">
        <v>137</v>
      </c>
      <c r="B13" s="54"/>
      <c r="C13" s="54"/>
      <c r="D13" s="55" t="s">
        <v>22</v>
      </c>
      <c r="E13" s="64">
        <v>1951200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ht="15">
      <c r="A14" s="53" t="s">
        <v>176</v>
      </c>
      <c r="B14" s="54"/>
      <c r="C14" s="54"/>
      <c r="D14" s="55" t="s">
        <v>22</v>
      </c>
      <c r="E14" s="64">
        <v>747138.9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</row>
    <row r="15" spans="1:40" ht="15">
      <c r="A15" s="53" t="s">
        <v>177</v>
      </c>
      <c r="B15" s="54"/>
      <c r="C15" s="54"/>
      <c r="D15" s="55" t="s">
        <v>22</v>
      </c>
      <c r="E15" s="64">
        <v>11795.35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ht="30">
      <c r="A16" s="53" t="s">
        <v>87</v>
      </c>
      <c r="B16" s="54"/>
      <c r="C16" s="54"/>
      <c r="D16" s="55" t="s">
        <v>22</v>
      </c>
      <c r="E16" s="65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</row>
    <row r="17" spans="1:40" ht="15">
      <c r="A17" s="53" t="s">
        <v>8</v>
      </c>
      <c r="B17" s="54"/>
      <c r="C17" s="54"/>
      <c r="D17" s="55" t="s">
        <v>22</v>
      </c>
      <c r="E17" s="5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ht="15">
      <c r="A18" s="53" t="s">
        <v>88</v>
      </c>
      <c r="B18" s="54"/>
      <c r="C18" s="54"/>
      <c r="D18" s="55" t="s">
        <v>22</v>
      </c>
      <c r="E18" s="65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30">
      <c r="A19" s="53" t="s">
        <v>52</v>
      </c>
      <c r="B19" s="54"/>
      <c r="C19" s="54"/>
      <c r="D19" s="55" t="s">
        <v>22</v>
      </c>
      <c r="E19" s="59">
        <v>0</v>
      </c>
      <c r="F19" s="5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5">
      <c r="A20" s="66" t="s">
        <v>24</v>
      </c>
      <c r="B20" s="54"/>
      <c r="C20" s="54"/>
      <c r="D20" s="55">
        <v>900</v>
      </c>
      <c r="E20" s="57">
        <f>E23+E71+E35+E40</f>
        <v>92182597.5</v>
      </c>
      <c r="F20" s="49"/>
      <c r="G20" s="67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5">
      <c r="A21" s="53" t="s">
        <v>8</v>
      </c>
      <c r="B21" s="54"/>
      <c r="C21" s="54"/>
      <c r="D21" s="55"/>
      <c r="E21" s="5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5">
      <c r="A22" s="68" t="s">
        <v>118</v>
      </c>
      <c r="B22" s="69" t="s">
        <v>155</v>
      </c>
      <c r="C22" s="70"/>
      <c r="D22" s="71" t="s">
        <v>22</v>
      </c>
      <c r="E22" s="72">
        <f>E23</f>
        <v>15820340.85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</row>
    <row r="23" spans="1:40" ht="51">
      <c r="A23" s="74" t="s">
        <v>159</v>
      </c>
      <c r="B23" s="70"/>
      <c r="C23" s="69">
        <v>1210121020</v>
      </c>
      <c r="D23" s="69" t="s">
        <v>22</v>
      </c>
      <c r="E23" s="75">
        <f>E25+E27+E28+E29+E30+E31+E33+E24+E26</f>
        <v>15820340.85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</row>
    <row r="24" spans="1:40" ht="15">
      <c r="A24" s="68" t="s">
        <v>29</v>
      </c>
      <c r="B24" s="76"/>
      <c r="C24" s="77"/>
      <c r="D24" s="78">
        <v>211</v>
      </c>
      <c r="E24" s="48">
        <v>3226200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</row>
    <row r="25" spans="1:40" ht="15">
      <c r="A25" s="79" t="s">
        <v>30</v>
      </c>
      <c r="B25" s="76"/>
      <c r="C25" s="77"/>
      <c r="D25" s="78">
        <v>212</v>
      </c>
      <c r="E25" s="48">
        <v>8400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ht="15">
      <c r="A26" s="68" t="s">
        <v>128</v>
      </c>
      <c r="B26" s="76"/>
      <c r="C26" s="77"/>
      <c r="D26" s="78">
        <v>213</v>
      </c>
      <c r="E26" s="48">
        <v>974312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0" ht="15">
      <c r="A27" s="68" t="s">
        <v>31</v>
      </c>
      <c r="B27" s="76"/>
      <c r="C27" s="77"/>
      <c r="D27" s="78">
        <v>221</v>
      </c>
      <c r="E27" s="48">
        <v>68978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</row>
    <row r="28" spans="1:40" ht="15">
      <c r="A28" s="68" t="s">
        <v>32</v>
      </c>
      <c r="B28" s="76"/>
      <c r="C28" s="77"/>
      <c r="D28" s="78">
        <v>223</v>
      </c>
      <c r="E28" s="48">
        <v>5774371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</row>
    <row r="29" spans="1:40" ht="15">
      <c r="A29" s="68" t="s">
        <v>33</v>
      </c>
      <c r="B29" s="76"/>
      <c r="C29" s="77"/>
      <c r="D29" s="78">
        <v>225</v>
      </c>
      <c r="E29" s="48">
        <f>795810-340.66</f>
        <v>795469.34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</row>
    <row r="30" spans="1:40" ht="15">
      <c r="A30" s="68" t="s">
        <v>34</v>
      </c>
      <c r="B30" s="76"/>
      <c r="C30" s="77"/>
      <c r="D30" s="78">
        <v>226</v>
      </c>
      <c r="E30" s="48">
        <f>463811-60060</f>
        <v>403751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</row>
    <row r="31" spans="1:40" ht="15">
      <c r="A31" s="68" t="s">
        <v>53</v>
      </c>
      <c r="B31" s="76"/>
      <c r="C31" s="77"/>
      <c r="D31" s="78">
        <v>290</v>
      </c>
      <c r="E31" s="48">
        <f>4608725-354859.49-54800</f>
        <v>4199065.51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</row>
    <row r="32" spans="1:40" ht="15">
      <c r="A32" s="68" t="s">
        <v>35</v>
      </c>
      <c r="B32" s="76"/>
      <c r="C32" s="77"/>
      <c r="D32" s="78">
        <v>310</v>
      </c>
      <c r="E32" s="48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1:40" ht="15">
      <c r="A33" s="68" t="s">
        <v>36</v>
      </c>
      <c r="B33" s="76"/>
      <c r="C33" s="77"/>
      <c r="D33" s="78">
        <v>340</v>
      </c>
      <c r="E33" s="48">
        <f>467190-93438-3958</f>
        <v>369794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</row>
    <row r="34" spans="1:40" ht="63.75">
      <c r="A34" s="68" t="s">
        <v>167</v>
      </c>
      <c r="B34" s="80" t="s">
        <v>161</v>
      </c>
      <c r="C34" s="77"/>
      <c r="D34" s="78"/>
      <c r="E34" s="81">
        <f>E35</f>
        <v>53487898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1:40" ht="63.75">
      <c r="A35" s="74" t="s">
        <v>160</v>
      </c>
      <c r="B35" s="70"/>
      <c r="C35" s="69">
        <v>1210376210</v>
      </c>
      <c r="D35" s="69"/>
      <c r="E35" s="75">
        <f>E36+E37+E38+E39</f>
        <v>53487898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1:40" ht="15">
      <c r="A36" s="68" t="s">
        <v>29</v>
      </c>
      <c r="B36" s="76"/>
      <c r="C36" s="77"/>
      <c r="D36" s="78">
        <v>211</v>
      </c>
      <c r="E36" s="48">
        <v>40793060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:40" ht="15">
      <c r="A37" s="68" t="s">
        <v>128</v>
      </c>
      <c r="B37" s="76"/>
      <c r="C37" s="77"/>
      <c r="D37" s="78">
        <v>213</v>
      </c>
      <c r="E37" s="48">
        <v>12319504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spans="1:40" ht="15">
      <c r="A38" s="68" t="s">
        <v>34</v>
      </c>
      <c r="B38" s="76"/>
      <c r="C38" s="77"/>
      <c r="D38" s="78">
        <v>226</v>
      </c>
      <c r="E38" s="48">
        <v>33802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ht="15">
      <c r="A39" s="68" t="s">
        <v>36</v>
      </c>
      <c r="B39" s="76"/>
      <c r="C39" s="77"/>
      <c r="D39" s="78">
        <v>340</v>
      </c>
      <c r="E39" s="48">
        <v>341532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spans="1:40" ht="15">
      <c r="A40" s="68" t="s">
        <v>153</v>
      </c>
      <c r="B40" s="80" t="s">
        <v>129</v>
      </c>
      <c r="C40" s="77"/>
      <c r="D40" s="78"/>
      <c r="E40" s="81">
        <f>E41+E43+E45+E48+E50+E62+E64+E66+E58+E69+E60+E55</f>
        <v>7436184.399999999</v>
      </c>
      <c r="F40" s="82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</row>
    <row r="41" spans="1:40" ht="51">
      <c r="A41" s="83" t="s">
        <v>162</v>
      </c>
      <c r="B41" s="84"/>
      <c r="C41" s="85">
        <v>1210121020</v>
      </c>
      <c r="D41" s="78"/>
      <c r="E41" s="86">
        <f>E42</f>
        <v>26012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</row>
    <row r="42" spans="1:40" ht="15">
      <c r="A42" s="68" t="s">
        <v>163</v>
      </c>
      <c r="B42" s="84"/>
      <c r="C42" s="77"/>
      <c r="D42" s="78">
        <v>225</v>
      </c>
      <c r="E42" s="48">
        <v>26012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</row>
    <row r="43" spans="1:40" ht="25.5">
      <c r="A43" s="83" t="s">
        <v>164</v>
      </c>
      <c r="B43" s="71"/>
      <c r="C43" s="69">
        <v>1210821090</v>
      </c>
      <c r="D43" s="71"/>
      <c r="E43" s="75">
        <f>E44</f>
        <v>3094100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</row>
    <row r="44" spans="1:40" ht="15">
      <c r="A44" s="68" t="s">
        <v>36</v>
      </c>
      <c r="B44" s="71"/>
      <c r="C44" s="69"/>
      <c r="D44" s="71">
        <v>340</v>
      </c>
      <c r="E44" s="87">
        <f>3157245-63145</f>
        <v>3094100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</row>
    <row r="45" spans="1:40" ht="51">
      <c r="A45" s="83" t="s">
        <v>165</v>
      </c>
      <c r="B45" s="76"/>
      <c r="C45" s="85">
        <v>1211121130</v>
      </c>
      <c r="D45" s="78"/>
      <c r="E45" s="75">
        <f>E46+E47</f>
        <v>741396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</row>
    <row r="46" spans="1:40" ht="15">
      <c r="A46" s="68" t="s">
        <v>33</v>
      </c>
      <c r="B46" s="76"/>
      <c r="C46" s="88"/>
      <c r="D46" s="78">
        <v>225</v>
      </c>
      <c r="E46" s="48">
        <f>510576+197510</f>
        <v>708086</v>
      </c>
      <c r="F46" s="8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</row>
    <row r="47" spans="1:40" ht="15">
      <c r="A47" s="68" t="s">
        <v>34</v>
      </c>
      <c r="B47" s="76"/>
      <c r="C47" s="88"/>
      <c r="D47" s="78">
        <v>226</v>
      </c>
      <c r="E47" s="48">
        <v>33310</v>
      </c>
      <c r="F47" s="82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1:40" ht="43.5" customHeight="1">
      <c r="A48" s="89" t="s">
        <v>166</v>
      </c>
      <c r="B48" s="76"/>
      <c r="C48" s="85">
        <v>1211921150</v>
      </c>
      <c r="D48" s="85"/>
      <c r="E48" s="75">
        <f>E49</f>
        <v>154400</v>
      </c>
      <c r="F48" s="73"/>
      <c r="G48" s="8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spans="1:40" ht="15">
      <c r="A49" s="68" t="s">
        <v>33</v>
      </c>
      <c r="B49" s="76"/>
      <c r="C49" s="77"/>
      <c r="D49" s="78">
        <v>225</v>
      </c>
      <c r="E49" s="48">
        <f>154400</f>
        <v>154400</v>
      </c>
      <c r="F49" s="73"/>
      <c r="G49" s="82"/>
      <c r="H49" s="82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</row>
    <row r="50" spans="1:40" ht="51">
      <c r="A50" s="83" t="s">
        <v>159</v>
      </c>
      <c r="B50" s="76"/>
      <c r="C50" s="85">
        <v>9990021020</v>
      </c>
      <c r="D50" s="78"/>
      <c r="E50" s="86">
        <f>E51+E52+E54+E53</f>
        <v>446615.14</v>
      </c>
      <c r="F50" s="82"/>
      <c r="G50" s="82"/>
      <c r="H50" s="82"/>
      <c r="I50" s="73"/>
      <c r="J50" s="82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</row>
    <row r="51" spans="1:40" ht="15">
      <c r="A51" s="68" t="s">
        <v>128</v>
      </c>
      <c r="B51" s="76"/>
      <c r="C51" s="85"/>
      <c r="D51" s="78">
        <v>213</v>
      </c>
      <c r="E51" s="48">
        <v>62556</v>
      </c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  <row r="52" spans="1:40" ht="15">
      <c r="A52" s="68" t="s">
        <v>163</v>
      </c>
      <c r="B52" s="76"/>
      <c r="C52" s="85"/>
      <c r="D52" s="78">
        <v>225</v>
      </c>
      <c r="E52" s="48">
        <f>295526.8-53090.55-5299.31</f>
        <v>237136.94</v>
      </c>
      <c r="F52" s="8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68" t="s">
        <v>34</v>
      </c>
      <c r="B53" s="76"/>
      <c r="C53" s="77"/>
      <c r="D53" s="78">
        <v>226</v>
      </c>
      <c r="E53" s="48">
        <f>14093.45+53090.55</f>
        <v>67184</v>
      </c>
      <c r="F53" s="73"/>
      <c r="G53" s="73"/>
      <c r="H53" s="82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spans="1:40" ht="15">
      <c r="A54" s="68" t="s">
        <v>169</v>
      </c>
      <c r="B54" s="76"/>
      <c r="C54" s="85"/>
      <c r="D54" s="78">
        <v>340</v>
      </c>
      <c r="E54" s="48">
        <f>150915.59+34548.2-105725.59</f>
        <v>79738.19999999998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1:40" ht="38.25">
      <c r="A55" s="83" t="s">
        <v>178</v>
      </c>
      <c r="B55" s="76"/>
      <c r="C55" s="85">
        <v>9990021070</v>
      </c>
      <c r="D55" s="78"/>
      <c r="E55" s="48">
        <f>E56+E57</f>
        <v>1382533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spans="1:40" ht="15">
      <c r="A56" s="68" t="s">
        <v>35</v>
      </c>
      <c r="B56" s="76"/>
      <c r="C56" s="85"/>
      <c r="D56" s="78">
        <v>310</v>
      </c>
      <c r="E56" s="48">
        <f>117780.2+45.8</f>
        <v>117826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</row>
    <row r="57" spans="1:40" ht="15">
      <c r="A57" s="68" t="s">
        <v>36</v>
      </c>
      <c r="B57" s="76"/>
      <c r="C57" s="85"/>
      <c r="D57" s="78">
        <v>340</v>
      </c>
      <c r="E57" s="48">
        <v>1264707</v>
      </c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</row>
    <row r="58" spans="1:40" ht="25.5">
      <c r="A58" s="83" t="s">
        <v>164</v>
      </c>
      <c r="B58" s="76"/>
      <c r="C58" s="85">
        <v>9990021090</v>
      </c>
      <c r="D58" s="78"/>
      <c r="E58" s="86">
        <f>E59</f>
        <v>100000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</row>
    <row r="59" spans="1:40" ht="15">
      <c r="A59" s="68" t="s">
        <v>36</v>
      </c>
      <c r="B59" s="76"/>
      <c r="C59" s="85"/>
      <c r="D59" s="78">
        <v>340</v>
      </c>
      <c r="E59" s="48">
        <f>504193.6-404193.6</f>
        <v>100000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</row>
    <row r="60" spans="1:40" ht="51">
      <c r="A60" s="83" t="s">
        <v>165</v>
      </c>
      <c r="B60" s="76"/>
      <c r="C60" s="85">
        <v>9990021130</v>
      </c>
      <c r="D60" s="78"/>
      <c r="E60" s="48">
        <v>703511.76</v>
      </c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</row>
    <row r="61" spans="1:40" ht="15">
      <c r="A61" s="68" t="s">
        <v>33</v>
      </c>
      <c r="B61" s="76"/>
      <c r="C61" s="73"/>
      <c r="D61" s="78">
        <v>225</v>
      </c>
      <c r="E61" s="48">
        <v>703511.76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</row>
    <row r="62" spans="1:40" ht="15">
      <c r="A62" s="83" t="s">
        <v>168</v>
      </c>
      <c r="B62" s="76"/>
      <c r="C62" s="85">
        <v>9940090300</v>
      </c>
      <c r="D62" s="78"/>
      <c r="E62" s="86">
        <f>E63</f>
        <v>235217.71999999997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</row>
    <row r="63" spans="1:40" ht="15">
      <c r="A63" s="68" t="s">
        <v>53</v>
      </c>
      <c r="B63" s="76"/>
      <c r="C63" s="85"/>
      <c r="D63" s="78">
        <v>290</v>
      </c>
      <c r="E63" s="48">
        <f>34717.12+2000+12736.44+17457+19346.57+54826.47+26963.64+32778.62+7320+27071.86</f>
        <v>235217.71999999997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</row>
    <row r="64" spans="1:40" ht="63.75">
      <c r="A64" s="83" t="s">
        <v>170</v>
      </c>
      <c r="B64" s="76"/>
      <c r="C64" s="85">
        <v>9990091030</v>
      </c>
      <c r="D64" s="78"/>
      <c r="E64" s="86">
        <f>E65</f>
        <v>166000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</row>
    <row r="65" spans="1:40" ht="15">
      <c r="A65" s="68" t="s">
        <v>35</v>
      </c>
      <c r="B65" s="76"/>
      <c r="C65" s="85"/>
      <c r="D65" s="78">
        <v>310</v>
      </c>
      <c r="E65" s="48">
        <v>166000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</row>
    <row r="66" spans="1:40" ht="25.5">
      <c r="A66" s="83" t="s">
        <v>171</v>
      </c>
      <c r="B66" s="76"/>
      <c r="C66" s="85">
        <v>9990091040</v>
      </c>
      <c r="D66" s="78"/>
      <c r="E66" s="86">
        <f>E67+E68</f>
        <v>386398.78</v>
      </c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</row>
    <row r="67" spans="1:40" ht="15">
      <c r="A67" s="68" t="s">
        <v>35</v>
      </c>
      <c r="B67" s="76"/>
      <c r="C67" s="85"/>
      <c r="D67" s="78">
        <v>310</v>
      </c>
      <c r="E67" s="48">
        <f>320090-4.22</f>
        <v>320085.78</v>
      </c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</row>
    <row r="68" spans="1:40" ht="15">
      <c r="A68" s="68" t="s">
        <v>36</v>
      </c>
      <c r="B68" s="76"/>
      <c r="C68" s="85"/>
      <c r="D68" s="78">
        <v>340</v>
      </c>
      <c r="E68" s="48">
        <v>66313</v>
      </c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</row>
    <row r="69" spans="1:40" ht="38.25">
      <c r="A69" s="83" t="s">
        <v>172</v>
      </c>
      <c r="B69" s="76"/>
      <c r="C69" s="85">
        <v>9990021150</v>
      </c>
      <c r="D69" s="78"/>
      <c r="E69" s="86">
        <f>E70</f>
        <v>0</v>
      </c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</row>
    <row r="70" spans="1:40" ht="15">
      <c r="A70" s="68" t="s">
        <v>173</v>
      </c>
      <c r="B70" s="76"/>
      <c r="C70" s="85"/>
      <c r="D70" s="78">
        <v>225</v>
      </c>
      <c r="E70" s="48">
        <f>245600-201800-43800</f>
        <v>0</v>
      </c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</row>
    <row r="71" spans="1:40" ht="30">
      <c r="A71" s="90" t="s">
        <v>154</v>
      </c>
      <c r="B71" s="69" t="s">
        <v>130</v>
      </c>
      <c r="C71" s="70"/>
      <c r="D71" s="71"/>
      <c r="E71" s="72">
        <f>E72+E73+E75+E76+E78+E79+E74+E77</f>
        <v>15438174.25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</row>
    <row r="72" spans="1:40" ht="15">
      <c r="A72" s="68" t="s">
        <v>29</v>
      </c>
      <c r="B72" s="76"/>
      <c r="C72" s="77"/>
      <c r="D72" s="78">
        <v>211</v>
      </c>
      <c r="E72" s="48">
        <v>1049032.26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</row>
    <row r="73" spans="1:40" ht="15">
      <c r="A73" s="68" t="s">
        <v>128</v>
      </c>
      <c r="B73" s="76"/>
      <c r="C73" s="77"/>
      <c r="D73" s="78">
        <v>213</v>
      </c>
      <c r="E73" s="48">
        <v>316807.74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</row>
    <row r="74" spans="1:40" ht="15">
      <c r="A74" s="68" t="s">
        <v>32</v>
      </c>
      <c r="B74" s="76"/>
      <c r="C74" s="77"/>
      <c r="D74" s="78">
        <v>223</v>
      </c>
      <c r="E74" s="48">
        <v>11795.35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</row>
    <row r="75" spans="1:40" ht="15">
      <c r="A75" s="68" t="s">
        <v>33</v>
      </c>
      <c r="B75" s="76"/>
      <c r="C75" s="77"/>
      <c r="D75" s="78">
        <v>225</v>
      </c>
      <c r="E75" s="48">
        <f>191360-71977.58+8000-3500</f>
        <v>123882.42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</row>
    <row r="76" spans="1:40" ht="15">
      <c r="A76" s="68" t="s">
        <v>34</v>
      </c>
      <c r="B76" s="76"/>
      <c r="C76" s="77"/>
      <c r="D76" s="78">
        <v>226</v>
      </c>
      <c r="E76" s="48">
        <f>52000-15736+15000+25000</f>
        <v>76264</v>
      </c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</row>
    <row r="77" spans="1:40" ht="15">
      <c r="A77" s="68" t="s">
        <v>53</v>
      </c>
      <c r="B77" s="76"/>
      <c r="C77" s="77"/>
      <c r="D77" s="78">
        <v>290</v>
      </c>
      <c r="E77" s="48">
        <v>3500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</row>
    <row r="78" spans="1:40" ht="15">
      <c r="A78" s="68" t="s">
        <v>35</v>
      </c>
      <c r="B78" s="76"/>
      <c r="C78" s="77"/>
      <c r="D78" s="78">
        <v>310</v>
      </c>
      <c r="E78" s="48">
        <f>112000+87713.58+64000-25000</f>
        <v>238713.58000000002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</row>
    <row r="79" spans="1:40" ht="15">
      <c r="A79" s="68" t="s">
        <v>36</v>
      </c>
      <c r="B79" s="76"/>
      <c r="C79" s="77"/>
      <c r="D79" s="78">
        <v>340</v>
      </c>
      <c r="E79" s="48">
        <f>13705178.9-87000</f>
        <v>13618178.9</v>
      </c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</row>
    <row r="80" spans="1:40" ht="15">
      <c r="A80" s="83" t="s">
        <v>25</v>
      </c>
      <c r="B80" s="70"/>
      <c r="C80" s="70"/>
      <c r="D80" s="69"/>
      <c r="E80" s="91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</row>
    <row r="81" spans="1:40" ht="15">
      <c r="A81" s="159" t="s">
        <v>131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</row>
    <row r="82" spans="1:40" ht="15">
      <c r="A82" s="157" t="s">
        <v>132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</row>
    <row r="83" spans="1:39" ht="15">
      <c r="A83" s="157" t="s">
        <v>139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</row>
    <row r="84" spans="1:39" ht="15">
      <c r="A84" s="41"/>
      <c r="B84" s="41"/>
      <c r="C84" s="41"/>
      <c r="D84" s="41"/>
      <c r="E84" s="47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</row>
    <row r="85" spans="1:43" ht="15">
      <c r="A85" s="157" t="s">
        <v>133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</row>
    <row r="86" spans="1:41" ht="15">
      <c r="A86" s="157" t="s">
        <v>134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</row>
    <row r="87" spans="1:39" ht="15">
      <c r="A87" s="157" t="s">
        <v>135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</row>
    <row r="88" spans="1:39" ht="15">
      <c r="A88" s="41"/>
      <c r="B88" s="41"/>
      <c r="C88" s="41"/>
      <c r="D88" s="41"/>
      <c r="E88" s="47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</row>
    <row r="89" spans="1:42" ht="15">
      <c r="A89" s="157" t="s">
        <v>156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</row>
    <row r="90" spans="1:40" ht="15">
      <c r="A90" s="157" t="s">
        <v>174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</row>
    <row r="91" spans="1:39" ht="15">
      <c r="A91" s="41"/>
      <c r="B91" s="41"/>
      <c r="C91" s="41"/>
      <c r="D91" s="41"/>
      <c r="E91" s="47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</row>
    <row r="92" spans="1:39" ht="15">
      <c r="A92" s="41"/>
      <c r="B92" s="41"/>
      <c r="C92" s="41"/>
      <c r="D92" s="41"/>
      <c r="E92" s="47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</row>
    <row r="93" spans="1:39" ht="15">
      <c r="A93" s="157" t="s">
        <v>175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</row>
    <row r="94" spans="1:39" ht="15">
      <c r="A94" s="41"/>
      <c r="B94" s="41"/>
      <c r="C94" s="41"/>
      <c r="D94" s="41"/>
      <c r="E94" s="47"/>
      <c r="F94" s="41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41"/>
      <c r="AK94" s="41"/>
      <c r="AL94" s="41"/>
      <c r="AM94" s="41"/>
    </row>
    <row r="95" spans="1:39" ht="15">
      <c r="A95" s="41"/>
      <c r="B95" s="41"/>
      <c r="C95" s="41"/>
      <c r="D95" s="41"/>
      <c r="E95" s="47"/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1"/>
      <c r="AK95" s="41"/>
      <c r="AL95" s="41"/>
      <c r="AM95" s="41"/>
    </row>
    <row r="96" spans="1:39" ht="15">
      <c r="A96" s="157" t="s">
        <v>138</v>
      </c>
      <c r="B96" s="157"/>
      <c r="C96" s="157"/>
      <c r="D96" s="157"/>
      <c r="E96" s="157"/>
      <c r="F96" s="43"/>
      <c r="G96" s="158"/>
      <c r="H96" s="158"/>
      <c r="I96" s="42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06">
        <v>20</v>
      </c>
      <c r="AC96" s="106"/>
      <c r="AD96" s="106"/>
      <c r="AE96" s="106"/>
      <c r="AF96" s="158"/>
      <c r="AG96" s="158"/>
      <c r="AH96" s="158"/>
      <c r="AI96" s="158"/>
      <c r="AJ96" s="157" t="s">
        <v>3</v>
      </c>
      <c r="AK96" s="157"/>
      <c r="AL96" s="157"/>
      <c r="AM96" s="157"/>
    </row>
    <row r="97" spans="1:5" ht="15">
      <c r="A97" s="41"/>
      <c r="B97" s="41"/>
      <c r="C97" s="41"/>
      <c r="D97" s="41"/>
      <c r="E97" s="47"/>
    </row>
    <row r="98" spans="1:5" ht="15.75" thickBot="1">
      <c r="A98" s="44"/>
      <c r="B98" s="45"/>
      <c r="C98" s="160"/>
      <c r="D98" s="160"/>
      <c r="E98" s="160"/>
    </row>
  </sheetData>
  <sheetProtection/>
  <mergeCells count="21">
    <mergeCell ref="A1:C1"/>
    <mergeCell ref="A2:C2"/>
    <mergeCell ref="D1:D2"/>
    <mergeCell ref="E1:E2"/>
    <mergeCell ref="A86:AO86"/>
    <mergeCell ref="A82:AN82"/>
    <mergeCell ref="A81:AN81"/>
    <mergeCell ref="AF96:AI96"/>
    <mergeCell ref="C98:E98"/>
    <mergeCell ref="AJ96:AM96"/>
    <mergeCell ref="AB96:AE96"/>
    <mergeCell ref="A90:AN90"/>
    <mergeCell ref="A85:AQ85"/>
    <mergeCell ref="A83:Y83"/>
    <mergeCell ref="A93:O93"/>
    <mergeCell ref="G94:AI94"/>
    <mergeCell ref="A96:E96"/>
    <mergeCell ref="A87:Y87"/>
    <mergeCell ref="A89:AP89"/>
    <mergeCell ref="G96:H96"/>
    <mergeCell ref="J96:AA9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scale="69" r:id="rId1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2016-07-13T13:17:41Z</cp:lastPrinted>
  <dcterms:created xsi:type="dcterms:W3CDTF">2010-11-26T07:12:57Z</dcterms:created>
  <dcterms:modified xsi:type="dcterms:W3CDTF">2016-10-13T06:15:36Z</dcterms:modified>
  <cp:category/>
  <cp:version/>
  <cp:contentType/>
  <cp:contentStatus/>
</cp:coreProperties>
</file>